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never" codeName="ThisWorkbook"/>
  <mc:AlternateContent xmlns:mc="http://schemas.openxmlformats.org/markup-compatibility/2006">
    <mc:Choice Requires="x15">
      <x15ac:absPath xmlns:x15ac="http://schemas.microsoft.com/office/spreadsheetml/2010/11/ac" url="https://icgplc-my.sharepoint.com/personal/danny_wong_icgam_com/Documents/Documents/"/>
    </mc:Choice>
  </mc:AlternateContent>
  <xr:revisionPtr revIDLastSave="1" documentId="8_{C30DA7CB-6BAE-4BE3-B5EA-0FEC0F28144D}" xr6:coauthVersionLast="47" xr6:coauthVersionMax="47" xr10:uidLastSave="{751CAA29-3983-46A6-B7A2-D15016041B2A}"/>
  <bookViews>
    <workbookView xWindow="-110" yWindow="-110" windowWidth="19420" windowHeight="11500" tabRatio="702" xr2:uid="{0B379139-B16B-4DDF-99F0-9C824B98DB63}"/>
  </bookViews>
  <sheets>
    <sheet name="Cover" sheetId="22" r:id="rId1"/>
    <sheet name="5yr historical financials" sheetId="43" r:id="rId2"/>
    <sheet name="Business activity&gt;&gt;&gt;" sheetId="23" r:id="rId3"/>
    <sheet name="Fundraising" sheetId="12" r:id="rId4"/>
    <sheet name="Deployment" sheetId="14" r:id="rId5"/>
    <sheet name="Realisations" sheetId="15" r:id="rId6"/>
    <sheet name="Fund information&gt;&gt;&gt;" sheetId="24" r:id="rId7"/>
    <sheet name="Structured Capital and Sec " sheetId="33" r:id="rId8"/>
    <sheet name="Real Assets" sheetId="34" r:id="rId9"/>
    <sheet name="Private Debt" sheetId="35" r:id="rId10"/>
    <sheet name="Credit - Liquid " sheetId="36" r:id="rId11"/>
    <sheet name="Credit - CLOs" sheetId="37" r:id="rId12"/>
    <sheet name="Fund returns over time" sheetId="39" r:id="rId13"/>
    <sheet name="ICG Balance Sheet Portfolio &gt;&gt;&gt;" sheetId="26" r:id="rId14"/>
    <sheet name="Balance Sheet Return" sheetId="42" r:id="rId15"/>
    <sheet name="Valuation sensitivity" sheetId="44" r:id="rId16"/>
    <sheet name="Disclaimer" sheetId="5" r:id="rId17"/>
  </sheets>
  <definedNames>
    <definedName name="\A">#REF!</definedName>
    <definedName name="\B">#REF!</definedName>
    <definedName name="\P">#REF!</definedName>
    <definedName name="\Q">#REF!</definedName>
    <definedName name="_xlnm._FilterDatabase" localSheetId="4" hidden="1">Deployment!$A$2:$D$63</definedName>
    <definedName name="_xlnm._FilterDatabase" localSheetId="12" hidden="1">'Fund returns over time'!$A$4:$AA$56</definedName>
    <definedName name="_xlnm._FilterDatabase" localSheetId="3" hidden="1">Fundraising!$A$2:$D$45</definedName>
    <definedName name="_xlnm._FilterDatabase" localSheetId="5" hidden="1">Realisations!$A$2:$D$68</definedName>
    <definedName name="_GP1">#REF!</definedName>
    <definedName name="_ICG13">#REF!</definedName>
    <definedName name="_ICG16">#REF!</definedName>
    <definedName name="_ICG17">#REF!</definedName>
    <definedName name="_ICG51">#REF!</definedName>
    <definedName name="_ICG53">#REF!</definedName>
    <definedName name="_ICG56">#REF!</definedName>
    <definedName name="_ICG62">#REF!</definedName>
    <definedName name="_ICG68">#REF!</definedName>
    <definedName name="_ICG69">#REF!</definedName>
    <definedName name="_ICG70">#REF!</definedName>
    <definedName name="_ICG71">#REF!</definedName>
    <definedName name="_ICG75">#REF!</definedName>
    <definedName name="_INC3">#REF!</definedName>
    <definedName name="_Key1" hidden="1">#REF!</definedName>
    <definedName name="_Order1" hidden="1">0</definedName>
    <definedName name="_Order2" hidden="1">255</definedName>
    <definedName name="_PPM1">#REF!</definedName>
    <definedName name="_PPM3">#REF!</definedName>
    <definedName name="_QTR1">#REF!</definedName>
    <definedName name="_QTR2">#REF!</definedName>
    <definedName name="_QTR3">#REF!</definedName>
    <definedName name="_Sort" hidden="1">#REF!</definedName>
    <definedName name="_Table1_In1" hidden="1">#REF!</definedName>
    <definedName name="_Table1_In1b" hidden="1">#REF!</definedName>
    <definedName name="_Table1_Out" hidden="1">#REF!</definedName>
    <definedName name="_Table2_In1" hidden="1">#REF!</definedName>
    <definedName name="_Table2_In2" hidden="1">#REF!</definedName>
    <definedName name="_Table2_Out" hidden="1">#REF!</definedName>
    <definedName name="aaa"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AAA_DOCTOPS" hidden="1">"AAA_SET"</definedName>
    <definedName name="AAA_duser" hidden="1">"OFF"</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ttributionTable">#REF!</definedName>
    <definedName name="AttributionTable_CLO">#REF!</definedName>
    <definedName name="AUD">#REF!</definedName>
    <definedName name="AUS">#REF!</definedName>
    <definedName name="BS1_">#REF!</definedName>
    <definedName name="BS2_">#REF!</definedName>
    <definedName name="Case">#REF!</definedName>
    <definedName name="CASH">#REF!</definedName>
    <definedName name="CashFlowID">#REF!</definedName>
    <definedName name="CashFlowID_CLO">#REF!</definedName>
    <definedName name="CCY">#REF!</definedName>
    <definedName name="CHF">#REF!</definedName>
    <definedName name="CIQWBGuid" hidden="1">"Top 20 Assets 7FY18 FINAL v3.xlsx"</definedName>
    <definedName name="CNY">#REF!</definedName>
    <definedName name="COL_CloseBros_GBPCAPITALISED">#REF!</definedName>
    <definedName name="COL_CloseBros_GBPPRINCIPAL">#REF!</definedName>
    <definedName name="COL_CloseBros_REGION">#REF!</definedName>
    <definedName name="COL_R_R_CAIACC">#REF!</definedName>
    <definedName name="COL_R_R_CAPITALISED">#REF!</definedName>
    <definedName name="COL_R_R_CPIACC">#REF!</definedName>
    <definedName name="COL_R_R_GBPCAIACC">#REF!</definedName>
    <definedName name="COL_R_R_GBPCAPITALISED">#REF!</definedName>
    <definedName name="COL_R_R_GBPCPIACC">#REF!</definedName>
    <definedName name="COL_R_R_GBPFUNDS">#REF!</definedName>
    <definedName name="COL_R_R_GBPICGHOLD">#REF!</definedName>
    <definedName name="COL_R_R_GBPIFRSVAL">#REF!</definedName>
    <definedName name="COL_R_R_GBPPIK">#REF!</definedName>
    <definedName name="COL_R_R_GBPPRINCIPAL">#REF!</definedName>
    <definedName name="COL_R_R_GBPSYNDICATE">#REF!</definedName>
    <definedName name="COL_R_R_GBPTOTAL">#REF!</definedName>
    <definedName name="COL_R_R_GBPUNDERWRITTEN">#REF!</definedName>
    <definedName name="COL_R_R_IFRSVAL">#REF!</definedName>
    <definedName name="COL_R_R_PRINCIPAL">#REF!</definedName>
    <definedName name="COL_R_R_SORT1">#REF!</definedName>
    <definedName name="COL_R_R_SORT2">#REF!</definedName>
    <definedName name="COL_R_R_SORT3a">#REF!</definedName>
    <definedName name="COL_R_R_TOTCURR">#REF!</definedName>
    <definedName name="DATA">#REF!</definedName>
    <definedName name="DATA1">#REF!</definedName>
    <definedName name="Department">#REF!</definedName>
    <definedName name="Departments2019">#REF!</definedName>
    <definedName name="Departments2020">#REF!</definedName>
    <definedName name="Departments2020MarST">#REF!</definedName>
    <definedName name="Departments2021Q1">#REF!</definedName>
    <definedName name="Departments2021Q1_ST">#REF!</definedName>
    <definedName name="Departments2021Q2_ST">#REF!</definedName>
    <definedName name="Departments2021Q3">#REF!</definedName>
    <definedName name="DepartmentsST2019">#REF!</definedName>
    <definedName name="DepartmentST">#REF!</definedName>
    <definedName name="DKK">#REF!</definedName>
    <definedName name="DME_Dirty" hidden="1">"False"</definedName>
    <definedName name="DME_LocalFile" hidden="1">"True"</definedName>
    <definedName name="DME_ODMALinks1" hidden="1">"::ODMA\DME-MSE\London-44590=C:\TEMP\Dme\London-44590.xls"</definedName>
    <definedName name="DME_ODMALinksCount" hidden="1">"1"</definedName>
    <definedName name="dsd" hidden="1">{"orixcsc",#N/A,FALSE,"ORIX CSC";"orixcsc2",#N/A,FALSE,"ORIX CSC"}</definedName>
    <definedName name="End">#REF!</definedName>
    <definedName name="entity">#REF!</definedName>
    <definedName name="EUR">#REF!</definedName>
    <definedName name="ExchangeRates">#REF!</definedName>
    <definedName name="FeeType">#REF!</definedName>
    <definedName name="fer" hidden="1">#REF!</definedName>
    <definedName name="Funds">#REF!</definedName>
    <definedName name="Fundsrowno">#REF!</definedName>
    <definedName name="GBP">#REF!</definedName>
    <definedName name="GP">#REF!</definedName>
    <definedName name="HK">#REF!</definedName>
    <definedName name="HKD">#REF!</definedName>
    <definedName name="HUF">#REF!</definedName>
    <definedName name="HungF">#REF!</definedName>
    <definedName name="ICG">entities</definedName>
    <definedName name="ICG_Investments">#REF!</definedName>
    <definedName name="Infrastructure">#REF!</definedName>
    <definedName name="Investments2019">#REF!</definedName>
    <definedName name="Investments2020">#REF!</definedName>
    <definedName name="Investments2020MarST">#REF!</definedName>
    <definedName name="Investments2021Q1">#REF!</definedName>
    <definedName name="Investments2021Q1_ST">#REF!</definedName>
    <definedName name="Investments2021Q2_ST">#REF!</definedName>
    <definedName name="Investments2021Q3">#REF!</definedName>
    <definedName name="InvestmentsST">#REF!</definedName>
    <definedName name="InvestmentsST2019">#REF!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"03/25/2020 13:46:39"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PY">#REF!</definedName>
    <definedName name="KRW">#REF!</definedName>
    <definedName name="Mezz">#REF!</definedName>
    <definedName name="Month">#REF!</definedName>
    <definedName name="Months">#REF!</definedName>
    <definedName name="NOK">#REF!</definedName>
    <definedName name="NZ">#REF!</definedName>
    <definedName name="NZD">#REF!</definedName>
    <definedName name="Otherdebtors">#REF!</definedName>
    <definedName name="Otherdebtorsrowno">#REF!</definedName>
    <definedName name="PE_Secondaries">#REF!</definedName>
    <definedName name="PLN">#REF!</definedName>
    <definedName name="_xlnm.Print_Area" localSheetId="14">'Balance Sheet Return'!$A$1:$F$18</definedName>
    <definedName name="_xlnm.Print_Area" localSheetId="2">'Business activity&gt;&gt;&gt;'!$A$1:$N$26</definedName>
    <definedName name="_xlnm.Print_Area" localSheetId="0">Cover!$A$1:$N$26</definedName>
    <definedName name="_xlnm.Print_Area" localSheetId="11">'Credit - CLOs'!$A$1:$F$42</definedName>
    <definedName name="_xlnm.Print_Area" localSheetId="6">'Fund information&gt;&gt;&gt;'!$A$1:$N$26</definedName>
    <definedName name="_xlnm.Print_Area" localSheetId="12">'Fund returns over time'!$A$1:$AA$56</definedName>
    <definedName name="_xlnm.Print_Area" localSheetId="13">'ICG Balance Sheet Portfolio &gt;&gt;&gt;'!$A$1:$N$26</definedName>
    <definedName name="_xlnm.Print_Area" localSheetId="9">'Private Debt'!$A$1:$R$29</definedName>
    <definedName name="_xlnm.Print_Area" localSheetId="5">Realisations!$A$1:$D$68</definedName>
    <definedName name="Print_Area_MI">#REF!</definedName>
    <definedName name="ProductName">#REF!</definedName>
    <definedName name="Pzlty">#REF!</definedName>
    <definedName name="Real_Estate">#REF!</definedName>
    <definedName name="Report8">#REF!</definedName>
    <definedName name="sd" hidden="1">{#N/A,#N/A,FALSE,"Contribution Analysis"}</definedName>
    <definedName name="sddfs" hidden="1">{#N/A,#N/A,FALSE,"model"}</definedName>
    <definedName name="Sector">#REF!</definedName>
    <definedName name="SEK">#REF!</definedName>
    <definedName name="sencount" hidden="1">1</definedName>
    <definedName name="SENIOR">#REF!</definedName>
    <definedName name="Senior_debt">#REF!</definedName>
    <definedName name="SGD">#REF!</definedName>
    <definedName name="Sing">#REF!</definedName>
    <definedName name="SK">#REF!</definedName>
    <definedName name="Structured_Entities">#REF!</definedName>
    <definedName name="TWD">#REF!</definedName>
    <definedName name="USD">#REF!</definedName>
    <definedName name="VersionNumber" hidden="1">"4.11.8495"</definedName>
    <definedName name="wrn.2._.pagers." hidden="1">{"Cover",#N/A,FALSE,"Cover";"Summary",#N/A,FALSE,"Summarpage"}</definedName>
    <definedName name="wrn.Accounts._.and._.Assumptions." hidden="1">{"S&amp;U",#N/A,FALSE,"s&amp;u";"financing",#N/A,FALSE,"Input";"financing2",#N/A,FALSE,"Input";"Balance Sheet",#N/A,FALSE,"BS";"P&amp;L",#N/A,FALSE,"P&amp;L";"Cashflow",#N/A,FALSE,"CF"}</definedName>
    <definedName name="wrn.Accounts._.and._.Assumptions.b" hidden="1">{"S&amp;U",#N/A,FALSE,"s&amp;u";"financing",#N/A,FALSE,"Input";"financing2",#N/A,FALSE,"Input";"Balance Sheet",#N/A,FALSE,"BS";"P&amp;L",#N/A,FALSE,"P&amp;L";"Cashflow",#N/A,FALSE,"CF"}</definedName>
    <definedName name="wrn.Asia." hidden="1">{"rawdata",#N/A,TRUE,"HKT";"in",#N/A,TRUE,"HKT";"rawdata",#N/A,TRUE,"PTInd";"in",#N/A,TRUE,"PTInd";"rawdata",#N/A,TRUE,"NTT";"in",#N/A,TRUE,"NTT";"rawdata",#N/A,TRUE,"PLD";"in",#N/A,TRUE,"PLD";"rawdata",#N/A,TRUE,"PTTelk";"in",#N/A,TRUE,"PTTelk";"rawdata",#N/A,TRUE,"ST ";"in",#N/A,TRUE,"ST ";"rawdata",#N/A,TRUE,"TAsia";"in",#N/A,TRUE,"TAsia";"rawdata",#N/A,TRUE,"TNZ";"in",#N/A,TRUE,"TNZ";"rawdata",#N/A,TRUE,"TMal";"in",#N/A,TRUE,"TMal";"rawdata",#N/A,TRUE,"TTT";"in",#N/A,TRUE,"TTT";"rawdata",#N/A,TRUE,"Telst";"in",#N/A,TRUE,"Telst"}</definedName>
    <definedName name="wrn.Complete." hidden="1">{"Information Sheet",#N/A,TRUE,"Initial Info";"Financial Covenants",#N/A,TRUE,"Fin Covs";"Mezzanine Syndicate",#N/A,TRUE,"Mezz Synd";"Mthly Monitoring",#N/A,TRUE,"Mthly Monitor";"QPR",#N/A,TRUE,"QPR";"Deal Checklist",#N/A,TRUE,"Check"}</definedName>
    <definedName name="wrn.contribution." hidden="1">{#N/A,#N/A,FALSE,"Contribution Analysis"}</definedName>
    <definedName name="wrn.Covenants." hidden="1">{"Covenants",#N/A,FALSE,"Covs";"quarterly covenants",#N/A,FALSE,"Covs";"quarterly projections",#N/A,FALSE,"Covs"}</definedName>
    <definedName name="wrn.Covenants.b" hidden="1">{"Covenants",#N/A,FALSE,"Covs";"quarterly covenants",#N/A,FALSE,"Covs";"quarterly projections",#N/A,FALSE,"Covs"}</definedName>
    <definedName name="wrn.Cover." hidden="1">{"coverall",#N/A,FALSE,"Definitions";"cover1",#N/A,FALSE,"Definitions";"cover2",#N/A,FALSE,"Definitions";"cover3",#N/A,FALSE,"Definitions";"cover4",#N/A,FALSE,"Definitions";"cover5",#N/A,FALSE,"Definitions";"blank",#N/A,FALSE,"Definitions"}</definedName>
    <definedName name="wrn.csc." hidden="1">{"orixcsc",#N/A,FALSE,"ORIX CSC";"orixcsc2",#N/A,FALSE,"ORIX CSC"}</definedName>
    <definedName name="wrn.csc2." hidden="1">{#N/A,#N/A,FALSE,"ORIX CSC"}</definedName>
    <definedName name="wrn.Custom." hidden="1">{#N/A,#N/A,FALSE,"Cover";#N/A,#N/A,FALSE,"IRR tables";#N/A,#N/A,FALSE,"Ratios";#N/A,#N/A,FALSE,"Target";#N/A,#N/A,FALSE,"Consolidated";#N/A,#N/A,FALSE,"Holding";#N/A,#N/A,FALSE,"Covenants";#N/A,#N/A,FALSE,"Returns"}</definedName>
    <definedName name="wrn.dcf." hidden="1">{"mgmt forecast",#N/A,FALSE,"Mgmt Forecast";"dcf table",#N/A,FALSE,"Mgmt Forecast";"sensitivity",#N/A,FALSE,"Mgmt Forecast";"table inputs",#N/A,FALSE,"Mgmt Forecast";"calculations",#N/A,FALSE,"Mgmt Forecast"}</definedName>
    <definedName name="wrn.Deal._.Checklist." hidden="1">{"Deal Checklist",#N/A,FALSE,"Check"}</definedName>
    <definedName name="wrn.Europe." hidden="1">{"rawdata",#N/A,TRUE,"BT ";"in",#N/A,TRUE,"BT ";"rawdata",#N/A,TRUE,"CW ";"in",#N/A,TRUE,"CW ";"rawdata",#N/A,TRUE,"KPN";"in",#N/A,TRUE,"KPN";"rawdata",#N/A,TRUE,"OTE";"in",#N/A,TRUE,"OTE";"rawdata",#N/A,TRUE,"Port";"in",#N/A,TRUE,"Port";"rawdata",#N/A,TRUE,"SPT";"in",#N/A,TRUE,"SPT";"rawdata",#N/A,TRUE,"TD ";"in",#N/A,TRUE,"TD ";"rawdata",#N/A,TRUE,"TItal";"rawdata2",#N/A,TRUE,"TItal";"in",#N/A,TRUE,"TItal";"rawdata",#N/A,TRUE,"TdEsp";"in",#N/A,TRUE,"TdEsp";"rawdata",#N/A,TRUE,"Belg";"in",#N/A,TRUE,"Belg";"rawdata",#N/A,TRUE,"BEZEQ";"in",#N/A,TRUE,"BEZEQ";"rawdata",#N/A,TRUE,"DT ";"in",#N/A,TRUE,"DT ";"rawdata",#N/A,TRUE,"FT ";"in",#N/A,TRUE,"FT ";"rawdata",#N/A,TRUE,"MAT";"in",#N/A,TRUE,"MAT";"rawdata",#N/A,TRUE,"Eire";"in",#N/A,TRUE,"Eire";"rawdata",#N/A,TRUE,"TFin";"in",#N/A,TRUE,"TFin";"rawdata",#N/A,TRUE,"TNor";"in",#N/A,TRUE,"TNor";"rawdata",#N/A,TRUE,"Telia";"in",#N/A,TRUE,"Telia";"rawdata",#N/A,TRUE,"TPSA";"in",#N/A,TRUE,"TPSA";"rawdata",#N/A,TRUE,"TSAfr";"in",#N/A,TRUE,"TSAfr";"rawdata",#N/A,TRUE,"Turk";"in",#N/A,TRUE,"Turk"}</definedName>
    <definedName name="wrn.Financial._.Covenants." hidden="1">{"Financial Covenants",#N/A,FALSE,"Fin Covs"}</definedName>
    <definedName name="wrn.forecast." hidden="1">{#N/A,#N/A,FALSE,"model"}</definedName>
    <definedName name="wrn.forecast2" hidden="1">{#N/A,#N/A,FALSE,"model"}</definedName>
    <definedName name="wrn.forecastassumptions." hidden="1">{#N/A,#N/A,FALSE,"model"}</definedName>
    <definedName name="wrn.forecastassumptions2" hidden="1">{#N/A,#N/A,FALSE,"model"}</definedName>
    <definedName name="wrn.forecastROIC." hidden="1">{#N/A,#N/A,FALSE,"model"}</definedName>
    <definedName name="wrn.forecastROIC2" hidden="1">{#N/A,#N/A,FALSE,"model"}</definedName>
    <definedName name="wrn.forecasts." hidden="1">{#N/A,#N/A,FALSE,"model"}</definedName>
    <definedName name="wrn.Full." hidden="1">{"front",#N/A,FALSE,"Front";"Cover",#N/A,FALSE,"Cover";"Ratios",#N/A,FALSE,"Ratios";"Financing",#N/A,FALSE,"Inputs";"Caccounts",#N/A,FALSE,"Consolidated";"Oaccounts",#N/A,FALSE,"Opco Acs";"Naccounts",#N/A,FALSE,"Newco Acs";"Covenants",#N/A,FALSE,"Covenants";"Exit",#N/A,FALSE,"Returns";"Returns",#N/A,FALSE,"Returns"}</definedName>
    <definedName name="wrn.Full.b" hidden="1">{"front",#N/A,FALSE,"Cover";"S&amp;U",#N/A,FALSE,"s&amp;u";"financing",#N/A,FALSE,"Input";"financing2",#N/A,FALSE,"Input";"Ratios",#N/A,FALSE,"Ratios";"P&amp;L",#N/A,FALSE,"P&amp;L";"Cashflow",#N/A,FALSE,"CF";"Balance Sheet",#N/A,FALSE,"BS";"Exit Cap",#N/A,FALSE,"Rets";"Returns",#N/A,FALSE,"Rets";"Covenants",#N/A,FALSE,"Covs";"input1",#N/A,FALSE,"Input";"input2",#N/A,FALSE,"Input";"input3",#N/A,FALSE,"Input";"graph",#N/A,FALSE,"Graphs"}</definedName>
    <definedName name="wrn.history." hidden="1">{#N/A,#N/A,FALSE,"model"}</definedName>
    <definedName name="wrn.history2" hidden="1">{#N/A,#N/A,FALSE,"model"}</definedName>
    <definedName name="wrn.histROIC." hidden="1">{#N/A,#N/A,FALSE,"model"}</definedName>
    <definedName name="wrn.histROIC2" hidden="1">{#N/A,#N/A,FALSE,"model"}</definedName>
    <definedName name="wrn.histROIC3" hidden="1">{#N/A,#N/A,FALSE,"model"}</definedName>
    <definedName name="wrn.Initial._.Information._.Sheet." hidden="1">{"Information Sheet",#N/A,TRUE,"Initial Info"}</definedName>
    <definedName name="wrn.Mezzanine._.Syndicate." hidden="1">{"Mezzanine Syndicate",#N/A,FALSE,"Mezz Synd"}</definedName>
    <definedName name="wrn.Monthly._.Monitoring._.Report." hidden="1">{"Mthly Monitoring",#N/A,TRUE,"Mthly Monitor"}</definedName>
    <definedName name="wrn.Output." hidden="1">{"definitions",#N/A,TRUE,"Definitions";"out1",#N/A,TRUE,"Valuation";"out2",#N/A,TRUE,"Valuation";"out3",#N/A,TRUE,"Valuation";"out4",#N/A,TRUE,"Valuation";"out",#N/A,TRUE,"Efficiency";"out1",#N/A,TRUE,"Growth,Margin,Rev Split";"out2",#N/A,TRUE,"Growth,Margin,Rev Split";"out1",#N/A,TRUE,"Financial Ratios";"out2",#N/A,TRUE,"Financial Ratios";"outeg",#N/A,TRUE,"Efficiency";"test1",#N/A,TRUE,"Prices";"test2",#N/A,TRUE,"Prices";"test3",#N/A,TRUE,"Prices";"test1",#N/A,TRUE,"Segments";"test2",#N/A,TRUE,"Segments";"in",#N/A,TRUE,"Country";"in",#N/A,TRUE,"Housekeeping"}</definedName>
    <definedName name="wrn.Print." hidden="1">{#N/A,#N/A,FALSE,"Model";#N/A,#N/A,FALSE,"Division"}</definedName>
    <definedName name="wrn.PRINT._.SELECTED._.SHEETS." hidden="1">{#N/A,#N/A,FALSE,"COVER";#N/A,#N/A,FALSE,"Notes on Assumptions";#N/A,#N/A,FALSE,"Scenarios DGL";#N/A,#N/A,FALSE,"Scenarios KBI";#N/A,#N/A,FALSE,"Scenarios Synergy";#N/A,#N/A,FALSE,"Scenarios TWELVE";#N/A,#N/A,FALSE,"Scenarios TWELVESynergy";#N/A,#N/A,FALSE,"SA_Assumptions";#N/A,#N/A,FALSE,"SA_DGL";#N/A,#N/A,FALSE,"SADGL_Debt &amp; Interest";#N/A,#N/A,FALSE,"SADGL_Capex &amp; Dep";#N/A,#N/A,FALSE,"SADGL_Working Capital";#N/A,#N/A,FALSE,"SADGL_Goodwill &amp; Amort";#N/A,#N/A,FALSE,"SADGL_Tax";#N/A,#N/A,FALSE,"SA_KBI";#N/A,#N/A,FALSE,"SAKBI_Debt &amp; Interest";#N/A,#N/A,FALSE,"SAKBI_Capex &amp; Dep";#N/A,#N/A,FALSE,"SAKBI_Working Capital";#N/A,#N/A,FALSE,"SAKBI_Goodwill &amp; Amort";#N/A,#N/A,FALSE,"SAKBI_Tax";#N/A,#N/A,FALSE,"SA_TWELVE";#N/A,#N/A,FALSE,"SATWELVE_Debt &amp; Interest";#N/A,#N/A,FALSE,"SATWELVE_Capex &amp; Dep";#N/A,#N/A,FALSE,"SATWELVE_Working Capital";#N/A,#N/A,FALSE,"SATWELVE_Goodwill &amp; Amort";#N/A,#N/A,FALSE,"SATWELVE_Tax"}</definedName>
    <definedName name="wrn.Print_all." hidden="1">{#N/A,#N/A,TRUE,"Cover";#N/A,#N/A,TRUE,"Control(In)";#N/A,#N/A,TRUE,"L1 CSP";#N/A,#N/A,TRUE,"L1 HCS";#N/A,#N/A,TRUE,"ConsolAcc";#N/A,#N/A,TRUE,"ConsolAccSyn";#N/A,#N/A,TRUE,"Depn";#N/A,#N/A,TRUE,"Finance";#N/A,#N/A,TRUE,"Synergy";#N/A,#N/A,TRUE,"P&amp;L";#N/A,#N/A,TRUE,"CFS";#N/A,#N/A,TRUE,"BS";#N/A,#N/A,TRUE,"DCF";#N/A,#N/A,TRUE,"Ratios";#N/A,#N/A,TRUE,"Charts"}</definedName>
    <definedName name="wrn.Pulp." hidden="1">{"Pulp Production",#N/A,FALSE,"Pulp";"Pulp Earnings",#N/A,FALSE,"Pulp"}</definedName>
    <definedName name="wrn.QPR." hidden="1">{"QPR",#N/A,FALSE,"QPR"}</definedName>
    <definedName name="wrn.QPR2." hidden="1">{#N/A,#N/A,FALSE,"QPR (2)"}</definedName>
    <definedName name="wrn.Summary." hidden="1">{#N/A,#N/A,TRUE,"Cover";#N/A,#N/A,TRUE,"Inputs";"Oaccounts",#N/A,TRUE,"Opco Acs";"Naccounts",#N/A,TRUE,"Newco Acs";"Caccounts",#N/A,TRUE,"Consolidated";#N/A,#N/A,TRUE,"Ratios";#N/A,#N/A,TRUE,"Covenants"}</definedName>
    <definedName name="wrn.Summary.b" hidden="1">{"front",#N/A,TRUE,"Cover";"S&amp;U",#N/A,TRUE,"s&amp;u";"breakdown",#N/A,TRUE,"Breakdown";"P&amp;L",#N/A,TRUE,"P&amp;L";"Balance Sheet",#N/A,TRUE,"BS";"Cashflow",#N/A,TRUE,"CF";"Exit Cap",#N/A,TRUE,"Rets";"Returns",#N/A,TRUE,"Rets"}</definedName>
    <definedName name="wrn.test." hidden="1">{"test2",#N/A,TRUE,"Prices"}</definedName>
    <definedName name="wrn.Warrant._.Valuation._.Report." hidden="1">{"Warrant Valuation Report",#N/A,FALSE,"Warrant Valuation Report"}</definedName>
    <definedName name="wrn1.history" hidden="1">{#N/A,#N/A,FALSE,"model"}</definedName>
    <definedName name="wrn3.histroic" hidden="1">{#N/A,#N/A,FALSE,"model"}</definedName>
    <definedName name="xdif" hidden="1">"4.11.8495"</definedName>
    <definedName name="xdif_RefreshIncludeLists" hidden="1">FALSE</definedName>
    <definedName name="xxx" hidden="1">{#N/A,#N/A,FALSE,"AS";#N/A,#N/A,FALSE,"s&amp;u";#N/A,#N/A,FALSE,"IN";#N/A,#N/A,FALSE,"Rat";#N/A,#N/A,FALSE,"P&amp;L";#N/A,#N/A,FALSE,"BS";#N/A,#N/A,FALSE,"CF";#N/A,#N/A,FALSE,"Covs";#N/A,#N/A,FALSE,"Rets"}</definedName>
    <definedName name="xxxx" hidden="1">{"Cover",#N/A,FALSE,"Cover";"Summary",#N/A,FALSE,"Summarpage"}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44" l="1"/>
  <c r="H11" i="44" s="1"/>
  <c r="H13" i="44"/>
  <c r="H14" i="44" s="1"/>
  <c r="H24" i="44"/>
  <c r="H25" i="44" s="1"/>
  <c r="H34" i="44"/>
  <c r="H35" i="44" s="1"/>
  <c r="B36" i="44"/>
  <c r="B37" i="44"/>
  <c r="A41" i="33"/>
  <c r="L20" i="34" l="1"/>
  <c r="Z55" i="39" l="1"/>
  <c r="R55" i="39"/>
  <c r="J55" i="39"/>
  <c r="Z41" i="39" a="1"/>
  <c r="Z41" i="39" s="1"/>
  <c r="Z40" i="39"/>
  <c r="R40" i="39"/>
  <c r="J40" i="39"/>
  <c r="J39" i="39"/>
  <c r="J38" i="39"/>
  <c r="J41" i="39"/>
  <c r="Z54" i="39" l="1"/>
  <c r="Z53" i="39"/>
  <c r="Z51" i="39"/>
  <c r="Z50" i="39"/>
  <c r="Z49" i="39"/>
  <c r="Z48" i="39"/>
  <c r="Z47" i="39"/>
  <c r="Z43" i="39"/>
  <c r="Z39" i="39"/>
  <c r="Z38" i="39"/>
  <c r="Z36" i="39"/>
  <c r="Z35" i="39"/>
  <c r="Z33" i="39"/>
  <c r="Z30" i="39"/>
  <c r="Z31" i="39"/>
  <c r="Z32" i="39"/>
  <c r="Z29" i="39"/>
  <c r="Z25" i="39"/>
  <c r="Z20" i="39"/>
  <c r="Z21" i="39"/>
  <c r="Z19" i="39"/>
  <c r="Z16" i="39"/>
  <c r="Z15" i="39"/>
  <c r="Z13" i="39"/>
  <c r="Z12" i="39"/>
  <c r="Z9" i="39"/>
  <c r="Z8" i="39"/>
  <c r="Z7" i="39"/>
  <c r="R54" i="39"/>
  <c r="R53" i="39"/>
  <c r="R51" i="39"/>
  <c r="R50" i="39"/>
  <c r="R49" i="39"/>
  <c r="R48" i="39"/>
  <c r="R47" i="39"/>
  <c r="R44" i="39"/>
  <c r="R43" i="39"/>
  <c r="J44" i="39"/>
  <c r="J43" i="39"/>
  <c r="R39" i="39"/>
  <c r="R38" i="39"/>
  <c r="R36" i="39"/>
  <c r="R35" i="39"/>
  <c r="R34" i="39"/>
  <c r="R30" i="39"/>
  <c r="R31" i="39"/>
  <c r="R32" i="39"/>
  <c r="R33" i="39"/>
  <c r="R29" i="39"/>
  <c r="R25" i="39"/>
  <c r="R23" i="39"/>
  <c r="R22" i="39"/>
  <c r="R20" i="39"/>
  <c r="R21" i="39"/>
  <c r="R19" i="39"/>
  <c r="R16" i="39"/>
  <c r="R15" i="39"/>
  <c r="R13" i="39"/>
  <c r="R12" i="39"/>
  <c r="R8" i="39"/>
  <c r="R9" i="39"/>
  <c r="R10" i="39"/>
  <c r="R7" i="39"/>
  <c r="J54" i="39"/>
  <c r="J53" i="39"/>
  <c r="J51" i="39"/>
  <c r="J50" i="39"/>
  <c r="J49" i="39"/>
  <c r="J48" i="39"/>
  <c r="J47" i="39"/>
  <c r="J36" i="39"/>
  <c r="J35" i="39"/>
  <c r="J30" i="39"/>
  <c r="J31" i="39"/>
  <c r="J32" i="39"/>
  <c r="J33" i="39"/>
  <c r="J29" i="39"/>
  <c r="J25" i="39"/>
  <c r="C26" i="39"/>
  <c r="J20" i="39"/>
  <c r="J21" i="39"/>
  <c r="J19" i="39"/>
  <c r="J16" i="39"/>
  <c r="J15" i="39"/>
  <c r="J13" i="39"/>
  <c r="J12" i="39"/>
  <c r="J10" i="39"/>
  <c r="J8" i="39"/>
  <c r="J9" i="39"/>
  <c r="J7" i="39"/>
  <c r="H20" i="34" l="1"/>
  <c r="H22" i="34" l="1"/>
  <c r="H21" i="34"/>
  <c r="H37" i="33" l="1"/>
  <c r="E2" i="37" l="1"/>
  <c r="F3" i="37"/>
  <c r="F3" i="36"/>
  <c r="E2" i="36"/>
  <c r="R4" i="39" l="1"/>
  <c r="J4" i="39" s="1"/>
  <c r="L18" i="34"/>
  <c r="L17" i="34"/>
  <c r="H13" i="33" l="1"/>
  <c r="H8"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<sst xmlns="http://schemas.openxmlformats.org/spreadsheetml/2006/main" count="1090" uniqueCount="402">
  <si>
    <t xml:space="preserve"> </t>
  </si>
  <si>
    <t>ICG plc</t>
  </si>
  <si>
    <t>Datapack</t>
  </si>
  <si>
    <t>Private and confidential</t>
  </si>
  <si>
    <t>Investment Activity</t>
  </si>
  <si>
    <t>Fund</t>
  </si>
  <si>
    <t>Currency</t>
  </si>
  <si>
    <t>LCY(‘m)</t>
  </si>
  <si>
    <t>USD(‘m)</t>
  </si>
  <si>
    <t>Europe IX</t>
  </si>
  <si>
    <t>EUR</t>
  </si>
  <si>
    <t>Mandates and Co-Investment Vehicles</t>
  </si>
  <si>
    <t>European Corporate</t>
  </si>
  <si>
    <t>European Mid-Market</t>
  </si>
  <si>
    <t>Asia Pacific Corporate</t>
  </si>
  <si>
    <t>AUD</t>
  </si>
  <si>
    <t>Structured Capital</t>
  </si>
  <si>
    <t>Strategic Equity</t>
  </si>
  <si>
    <t>USD</t>
  </si>
  <si>
    <t>Private Equity Secondaries</t>
  </si>
  <si>
    <t>Structured Capital and Secondaries</t>
  </si>
  <si>
    <t>Real Estate Partnership Fund VII</t>
  </si>
  <si>
    <t>GBP</t>
  </si>
  <si>
    <t>Real Estate Debt</t>
  </si>
  <si>
    <t>Metropolitan II (EUR)</t>
  </si>
  <si>
    <t>Metropolitan II (USD)</t>
  </si>
  <si>
    <t>Multiple</t>
  </si>
  <si>
    <t>n/a</t>
  </si>
  <si>
    <t>Real Estate Equity Europe</t>
  </si>
  <si>
    <t>Infrastructure Europe II</t>
  </si>
  <si>
    <t>European Infrastructure</t>
  </si>
  <si>
    <t>Infrastructure Asia</t>
  </si>
  <si>
    <t>Asia-Pacific Infrastructure</t>
  </si>
  <si>
    <t>Real Assets</t>
  </si>
  <si>
    <t>Senior Debt Partners</t>
  </si>
  <si>
    <t>Australian Senior Loan Fund</t>
  </si>
  <si>
    <t>Private Debt</t>
  </si>
  <si>
    <t>US CLOs</t>
  </si>
  <si>
    <t>European CLOs</t>
  </si>
  <si>
    <t>Global Loan Fund</t>
  </si>
  <si>
    <t>Alternative Credit</t>
  </si>
  <si>
    <t>European Liquids and Loans</t>
  </si>
  <si>
    <t>Total Credit Fund</t>
  </si>
  <si>
    <t>Global Total Credit Fund</t>
  </si>
  <si>
    <t>Liquid Credit</t>
  </si>
  <si>
    <t>Debt</t>
  </si>
  <si>
    <t>Total</t>
  </si>
  <si>
    <t>Deployment breakdown*</t>
  </si>
  <si>
    <t>Europe VI</t>
  </si>
  <si>
    <t>Europe VIII</t>
  </si>
  <si>
    <t>Recovery Fund</t>
  </si>
  <si>
    <t>Strategic Equity III</t>
  </si>
  <si>
    <t>Strategic Equity IV</t>
  </si>
  <si>
    <t>Strategic Equity V</t>
  </si>
  <si>
    <t>LP Secondaries</t>
  </si>
  <si>
    <t>Real Estate Senior Debt V</t>
  </si>
  <si>
    <t>Real Estate Partnership Capital IV</t>
  </si>
  <si>
    <t>Real Estate Partnership Capital V</t>
  </si>
  <si>
    <t>Real Estate Partnership Capital VI</t>
  </si>
  <si>
    <t>ICG Living Development Fund</t>
  </si>
  <si>
    <t>Strategic Real Estate II</t>
  </si>
  <si>
    <t>Multilpe</t>
  </si>
  <si>
    <t>Infrastructure Europe I</t>
  </si>
  <si>
    <t>Senior Debt Partners II</t>
  </si>
  <si>
    <t>North American Private Debt II</t>
  </si>
  <si>
    <t>North American Credit Partners III</t>
  </si>
  <si>
    <t>North American Credit Partners</t>
  </si>
  <si>
    <t>Realisation breakdown</t>
  </si>
  <si>
    <t xml:space="preserve">Fund </t>
  </si>
  <si>
    <t>Europe VII</t>
  </si>
  <si>
    <t>Mandates and Co-Investment Vehicles*</t>
  </si>
  <si>
    <t>ICAP III</t>
  </si>
  <si>
    <t>Senior Secured UK Property Debt</t>
  </si>
  <si>
    <t>Real Estate Senior Debt I</t>
  </si>
  <si>
    <t>Real Estate Senior Debt Fund V</t>
  </si>
  <si>
    <t>ICG Residential Development Debt</t>
  </si>
  <si>
    <t>Strategic Real Estate I</t>
  </si>
  <si>
    <t>North American Private Debt I</t>
  </si>
  <si>
    <t>ICG Secured Finance Fund</t>
  </si>
  <si>
    <t>* Includes Europe V</t>
  </si>
  <si>
    <t>Fund Information</t>
  </si>
  <si>
    <t>Investment period</t>
  </si>
  <si>
    <t>Original capital committed</t>
  </si>
  <si>
    <r>
      <t>AUM</t>
    </r>
    <r>
      <rPr>
        <b/>
        <vertAlign val="superscript"/>
        <sz val="8"/>
        <color theme="0"/>
        <rFont val="Calibri"/>
        <family val="2"/>
        <scheme val="minor"/>
      </rPr>
      <t>4</t>
    </r>
    <r>
      <rPr>
        <b/>
        <sz val="10"/>
        <color theme="0"/>
        <rFont val="Calibri"/>
        <family val="2"/>
        <scheme val="minor"/>
      </rPr>
      <t>(</t>
    </r>
    <r>
      <rPr>
        <b/>
        <sz val="8"/>
        <color theme="0"/>
        <rFont val="Calibri"/>
        <family val="2"/>
        <scheme val="minor"/>
      </rPr>
      <t>$</t>
    </r>
    <r>
      <rPr>
        <b/>
        <sz val="10"/>
        <color theme="0"/>
        <rFont val="Calibri"/>
        <family val="2"/>
        <scheme val="minor"/>
      </rPr>
      <t>m)</t>
    </r>
  </si>
  <si>
    <t>Value of client investments⁶</t>
  </si>
  <si>
    <t>Gross client returns⁶</t>
  </si>
  <si>
    <t>Curr (‘m)</t>
  </si>
  <si>
    <t>Starts</t>
  </si>
  <si>
    <t>Ends</t>
  </si>
  <si>
    <t>Status</t>
  </si>
  <si>
    <r>
      <t>Client</t>
    </r>
    <r>
      <rPr>
        <b/>
        <vertAlign val="superscript"/>
        <sz val="8"/>
        <color theme="0"/>
        <rFont val="Calibri"/>
        <family val="2"/>
        <scheme val="minor"/>
      </rPr>
      <t>1</t>
    </r>
  </si>
  <si>
    <r>
      <t>ICG</t>
    </r>
    <r>
      <rPr>
        <b/>
        <vertAlign val="superscript"/>
        <sz val="10"/>
        <color theme="0"/>
        <rFont val="Calibri"/>
        <family val="2"/>
        <scheme val="minor"/>
      </rPr>
      <t>2</t>
    </r>
  </si>
  <si>
    <t>Total invested</t>
  </si>
  <si>
    <t>Fee-earning AUM</t>
  </si>
  <si>
    <t>Realised</t>
  </si>
  <si>
    <t>Remaining</t>
  </si>
  <si>
    <t>Gross MOIC</t>
  </si>
  <si>
    <t>Realised MOIC</t>
  </si>
  <si>
    <t>IRR</t>
  </si>
  <si>
    <t>European Corporate:</t>
  </si>
  <si>
    <t>Realising</t>
  </si>
  <si>
    <t>TBC</t>
  </si>
  <si>
    <t>Fundraising</t>
  </si>
  <si>
    <t>European Mid-Market:</t>
  </si>
  <si>
    <t>Europe Mid-Market I</t>
  </si>
  <si>
    <t>Europe Mid-Market II</t>
  </si>
  <si>
    <t>Investing</t>
  </si>
  <si>
    <t>-</t>
  </si>
  <si>
    <t>Recovery Funds:</t>
  </si>
  <si>
    <t>Recovery 2008 B</t>
  </si>
  <si>
    <t>Recovery Fund II</t>
  </si>
  <si>
    <t>Recovery Funds</t>
  </si>
  <si>
    <t>Asia Pacific Corporate:</t>
  </si>
  <si>
    <t>Asia Pacific III</t>
  </si>
  <si>
    <t>Asia Pacific IV</t>
  </si>
  <si>
    <t>Listed Investment Trust</t>
  </si>
  <si>
    <t>Strategic Equity:</t>
  </si>
  <si>
    <t xml:space="preserve">Strategic Equity II </t>
  </si>
  <si>
    <t>&gt;100%</t>
  </si>
  <si>
    <t>LP Secondaries:</t>
  </si>
  <si>
    <t>ICG Enterprise Trust*</t>
  </si>
  <si>
    <t>Strategic Equity V (USD)⁵</t>
  </si>
  <si>
    <t>Strategic Equity V (EUR)⁵</t>
  </si>
  <si>
    <t>* ICG Enterprise Trust is a listed vehicle and total commitment is equal to third-party AUM. It does not charge a management fee on ICG or Graphite investments.</t>
  </si>
  <si>
    <r>
      <t>ICG</t>
    </r>
    <r>
      <rPr>
        <b/>
        <vertAlign val="superscript"/>
        <sz val="8"/>
        <color theme="0"/>
        <rFont val="Calibri"/>
        <family val="2"/>
        <scheme val="minor"/>
      </rPr>
      <t>2</t>
    </r>
  </si>
  <si>
    <t>1.1x</t>
  </si>
  <si>
    <t>Real Estate Partnership Fund IV</t>
  </si>
  <si>
    <t>Jun-22</t>
  </si>
  <si>
    <t xml:space="preserve">n/a </t>
  </si>
  <si>
    <t>* Third-party fee-earning AUM excludes undrawn commitments.</t>
  </si>
  <si>
    <t>Value of client investments⁵</t>
  </si>
  <si>
    <t>Gross client returns⁵</t>
  </si>
  <si>
    <t>Real Estate Partnership Fund V</t>
  </si>
  <si>
    <t>Real Estate Partnership Fund VI</t>
  </si>
  <si>
    <t>1.3x</t>
  </si>
  <si>
    <t xml:space="preserve"> -   </t>
  </si>
  <si>
    <t>1.2x</t>
  </si>
  <si>
    <t xml:space="preserve"> Investing</t>
  </si>
  <si>
    <t>Australian Loans</t>
  </si>
  <si>
    <t>Open ended</t>
  </si>
  <si>
    <t xml:space="preserve">-   </t>
  </si>
  <si>
    <t>Debt Strategies (cont.)</t>
  </si>
  <si>
    <t>Syndicated Loans</t>
  </si>
  <si>
    <t>Eurocredit Investment I</t>
  </si>
  <si>
    <t>European Senior Loan Fund</t>
  </si>
  <si>
    <t>Liquid Credit Fund</t>
  </si>
  <si>
    <t>Structured Credit</t>
  </si>
  <si>
    <t>Alternative Credit Fund</t>
  </si>
  <si>
    <t>Multi-Asset Credit</t>
  </si>
  <si>
    <t>Global Total Credit</t>
  </si>
  <si>
    <t>Secured Finance</t>
  </si>
  <si>
    <t>In liquidation</t>
  </si>
  <si>
    <t>ICG US CLO 2014-1</t>
  </si>
  <si>
    <t>ICG US CLO 2014-2</t>
  </si>
  <si>
    <t>ICG US CLO 2015-2</t>
  </si>
  <si>
    <t>ICG US CLO 2016-1</t>
  </si>
  <si>
    <t>ICG US CLO 2017-1</t>
  </si>
  <si>
    <t>ICG US CLO 2020-1</t>
  </si>
  <si>
    <t>ICG US CLO 2021-1</t>
  </si>
  <si>
    <t>ICG US CLO 2021-3</t>
  </si>
  <si>
    <t>ICG US CLO 2022-1</t>
  </si>
  <si>
    <t>ICG US CLO 2023-1</t>
  </si>
  <si>
    <t>ICG US CLO 2024-1</t>
  </si>
  <si>
    <t>ICG US CLO 2024-R1</t>
  </si>
  <si>
    <t>US CLO</t>
  </si>
  <si>
    <t>St Pauls II</t>
  </si>
  <si>
    <t>St Pauls III</t>
  </si>
  <si>
    <t>St Pauls IV</t>
  </si>
  <si>
    <t>St Pauls V</t>
  </si>
  <si>
    <t>St Pauls VI</t>
  </si>
  <si>
    <t>St Pauls VII</t>
  </si>
  <si>
    <t>St Pauls VIII</t>
  </si>
  <si>
    <t>St Pauls IX</t>
  </si>
  <si>
    <t>St Pauls X</t>
  </si>
  <si>
    <t>St Pauls XI</t>
  </si>
  <si>
    <t>St Pauls XII</t>
  </si>
  <si>
    <t>ICG Euro CLO 2021-1</t>
  </si>
  <si>
    <t>ICG Euro CLO 2022-1</t>
  </si>
  <si>
    <t>ICG Euro CLO 2023-1</t>
  </si>
  <si>
    <t>ICG Euro CLO 2023-2</t>
  </si>
  <si>
    <t>ICG Euro CLO 2024-1</t>
  </si>
  <si>
    <t>CLOs</t>
  </si>
  <si>
    <t>Credit</t>
  </si>
  <si>
    <t>ICG US CLO 2025-1</t>
  </si>
  <si>
    <t>ICG Euro CLO 2025-1</t>
  </si>
  <si>
    <t>DPI</t>
  </si>
  <si>
    <t>Investment period starts</t>
  </si>
  <si>
    <t>Strategic Equity Fund II</t>
  </si>
  <si>
    <t>3.1x</t>
  </si>
  <si>
    <t>Strategic Equity Fund III</t>
  </si>
  <si>
    <t>2.6x</t>
  </si>
  <si>
    <t>Strategic Equity Fund IV</t>
  </si>
  <si>
    <t>1.5x</t>
  </si>
  <si>
    <t>Strategic Equity Fund V (USD Sleeve)</t>
  </si>
  <si>
    <t>Strategic Equity Fund V (EUR Sleeve)</t>
  </si>
  <si>
    <t>2.1x</t>
  </si>
  <si>
    <t>Real Estate Debt:</t>
  </si>
  <si>
    <t>Real Estate Senior Debt Fund I</t>
  </si>
  <si>
    <t>Real Estate Equity:</t>
  </si>
  <si>
    <t>1.17x</t>
  </si>
  <si>
    <t>1.10x</t>
  </si>
  <si>
    <t>European Infrastructure:</t>
  </si>
  <si>
    <t>Senior Debt Partners:</t>
  </si>
  <si>
    <t>Senior Debt Partners III (EUR)</t>
  </si>
  <si>
    <t>Senior Debt Partners IV (EUR)</t>
  </si>
  <si>
    <t>Senior Debt Partners V (EUR)</t>
  </si>
  <si>
    <t>Senior Debt Partners V (USD)</t>
  </si>
  <si>
    <t>North American Credit Partners:</t>
  </si>
  <si>
    <t>Fair Value at</t>
  </si>
  <si>
    <r>
      <t>Primary Valuation
Techniques</t>
    </r>
    <r>
      <rPr>
        <b/>
        <vertAlign val="superscript"/>
        <sz val="8"/>
        <color theme="0"/>
        <rFont val="Calibri"/>
        <family val="2"/>
      </rPr>
      <t>1</t>
    </r>
  </si>
  <si>
    <t>Key Unobservable
Inputs</t>
  </si>
  <si>
    <t>Range</t>
  </si>
  <si>
    <t>Weighted Average/ Fair Value Inputs</t>
  </si>
  <si>
    <t>Sensitivity/
Scenarios</t>
  </si>
  <si>
    <t>Instrument</t>
  </si>
  <si>
    <t>£m</t>
  </si>
  <si>
    <r>
      <rPr>
        <b/>
        <sz val="8"/>
        <color rgb="FF000000"/>
        <rFont val="Calibri"/>
        <family val="2"/>
      </rPr>
      <t>Structured Capital &amp; Secondaries:</t>
    </r>
    <r>
      <rPr>
        <sz val="8"/>
        <color rgb="FF000000"/>
        <rFont val="Calibri"/>
        <family val="2"/>
      </rPr>
      <t xml:space="preserve"> Corporate Investments</t>
    </r>
  </si>
  <si>
    <t>Market comparable companies</t>
  </si>
  <si>
    <t>Earnings multiple</t>
  </si>
  <si>
    <r>
      <t>+10% Earnings multiple</t>
    </r>
    <r>
      <rPr>
        <vertAlign val="superscript"/>
        <sz val="8"/>
        <color rgb="FF000000"/>
        <rFont val="Calibri"/>
        <family val="2"/>
      </rPr>
      <t>3</t>
    </r>
  </si>
  <si>
    <r>
      <t>Discounted cash flow calibrated to market comparable companies</t>
    </r>
    <r>
      <rPr>
        <vertAlign val="superscript"/>
        <sz val="8"/>
        <color rgb="FF000000"/>
        <rFont val="Calibri"/>
        <family val="2"/>
      </rPr>
      <t>2</t>
    </r>
  </si>
  <si>
    <t>Discount rate</t>
  </si>
  <si>
    <r>
      <t>-10% Earnings multiple</t>
    </r>
    <r>
      <rPr>
        <vertAlign val="superscript"/>
        <sz val="8"/>
        <color rgb="FF000000"/>
        <rFont val="Calibri"/>
        <family val="2"/>
      </rPr>
      <t>3</t>
    </r>
  </si>
  <si>
    <t>13.6x</t>
  </si>
  <si>
    <r>
      <rPr>
        <b/>
        <sz val="8"/>
        <color rgb="FF000000"/>
        <rFont val="Calibri"/>
        <family val="2"/>
      </rPr>
      <t>Structured Capital &amp; Secondaries:</t>
    </r>
    <r>
      <rPr>
        <sz val="8"/>
        <color rgb="FF000000"/>
        <rFont val="Calibri"/>
        <family val="2"/>
      </rPr>
      <t xml:space="preserve"> Strategic Equity, LP Secondaries, Recovery Fund, Life Sciences , CPE</t>
    </r>
  </si>
  <si>
    <t>Third-party valuation /
funding round value</t>
  </si>
  <si>
    <t>+10% valuation</t>
  </si>
  <si>
    <t>-10% valuation</t>
  </si>
  <si>
    <t>Third-party valuation</t>
  </si>
  <si>
    <t>+10% Third-party valuation</t>
  </si>
  <si>
    <t>LTV-based impairment model</t>
  </si>
  <si>
    <t>-10% Third-party valuation</t>
  </si>
  <si>
    <r>
      <t xml:space="preserve">Debt: Private Debt: </t>
    </r>
    <r>
      <rPr>
        <sz val="8"/>
        <color rgb="FF000000"/>
        <rFont val="Calibri"/>
        <family val="2"/>
      </rPr>
      <t>North American Credit Partners</t>
    </r>
  </si>
  <si>
    <r>
      <t>Debt: Private Debt:</t>
    </r>
    <r>
      <rPr>
        <sz val="8"/>
        <color rgb="FF000000"/>
        <rFont val="Calibri"/>
        <family val="2"/>
      </rPr>
      <t xml:space="preserve"> Senior Debt Partners</t>
    </r>
  </si>
  <si>
    <t>Discounted cash flow</t>
  </si>
  <si>
    <t>Probability of default</t>
  </si>
  <si>
    <t>Loss given default</t>
  </si>
  <si>
    <r>
      <t>Upside case</t>
    </r>
    <r>
      <rPr>
        <vertAlign val="superscript"/>
        <sz val="8"/>
        <color rgb="FF000000"/>
        <rFont val="Calibri"/>
        <family val="2"/>
      </rPr>
      <t>3</t>
    </r>
  </si>
  <si>
    <t>Maturity of loan</t>
  </si>
  <si>
    <t>3 years</t>
  </si>
  <si>
    <r>
      <t>Downside case</t>
    </r>
    <r>
      <rPr>
        <vertAlign val="superscript"/>
        <sz val="8"/>
        <color rgb="FF000000"/>
        <rFont val="Calibri"/>
        <family val="2"/>
      </rPr>
      <t>3</t>
    </r>
  </si>
  <si>
    <t>Effective interest rate</t>
  </si>
  <si>
    <r>
      <t>Debt: Credit:</t>
    </r>
    <r>
      <rPr>
        <sz val="8"/>
        <color rgb="FF000000"/>
        <rFont val="Calibri"/>
        <family val="2"/>
      </rPr>
      <t xml:space="preserve"> Liquid Funds</t>
    </r>
  </si>
  <si>
    <r>
      <t xml:space="preserve">Debt: Credit: </t>
    </r>
    <r>
      <rPr>
        <sz val="8"/>
        <color rgb="FF000000"/>
        <rFont val="Calibri"/>
        <family val="2"/>
      </rPr>
      <t>Subordinated notes of CLO vehicles</t>
    </r>
  </si>
  <si>
    <t>Third-party valuation: Discounted cash flow</t>
  </si>
  <si>
    <t>Default Rate</t>
  </si>
  <si>
    <r>
      <t>Upside case</t>
    </r>
    <r>
      <rPr>
        <vertAlign val="superscript"/>
        <sz val="8"/>
        <color rgb="FF000000"/>
        <rFont val="Calibri"/>
        <family val="2"/>
      </rPr>
      <t>4</t>
    </r>
  </si>
  <si>
    <r>
      <t>Downside case</t>
    </r>
    <r>
      <rPr>
        <vertAlign val="superscript"/>
        <sz val="8"/>
        <color rgb="FF000000"/>
        <rFont val="Calibri"/>
        <family val="2"/>
      </rPr>
      <t>4</t>
    </r>
  </si>
  <si>
    <t>Prepayment rate %</t>
  </si>
  <si>
    <t>Recovery rate %</t>
  </si>
  <si>
    <t>Reinvestment price</t>
  </si>
  <si>
    <t>Seed Investments</t>
  </si>
  <si>
    <t>Third-party valuation / funding round value</t>
  </si>
  <si>
    <t>Total assets</t>
  </si>
  <si>
    <t>Level 1 &amp; Level 2 Assets</t>
  </si>
  <si>
    <t>Total Investments</t>
  </si>
  <si>
    <t>1. The primary valuation technique is selected with reference to the type of underlying investment, whether this is held by the Group through a co-investment with its managed funds or through a direct investment.</t>
  </si>
  <si>
    <t>2. Where both discounted cash flow (“DCF”) and market comparable companies’ valuation techniques are performed, the valuation models are calibrated, and an earnings multiple is implied by the DCF valuation.  Where this methodology is applied, the sensitivity has  been applied to the implied earnings multiple, using the market comparable companies’ valuation technique.</t>
  </si>
  <si>
    <t>3. Investments in the following strategies are sensitised using the actual or implied earnings multiple to provide a consistent and comparable basis for this analysis: Corporate Investments, US Mid-Market, North America Credit Partners.</t>
  </si>
  <si>
    <t>Disclaimer</t>
  </si>
  <si>
    <t>The materials being provided to you are intended only for informational purposes and convenient reference and may not be relied upon for any purpose. This information is not intended to provide, and should not be relied upon, for accounting, legal, tax advice or investment recommendations although information has been obtained from and is based upon sources that Intermediate Capital Group plc (“ICG plc") considers reliable, we do not guarantee its accuracy and it may be incomplete or condensed. All opinions, projections and estimates constitute the judgment of ICG plc as of the date of the materials and are subject to change without notice. ICG plc disclaims and hereby excludes _x000B_all liability and therefore accepts no responsibility for any loss (whether direct or indirect) arising for any action taken or not taken by anyone using the information contained therein. These materials are not intended as an offer or solicitation with respect to the purchase or sale of any security or investment interest and may not be relied upon in evaluating the merits of investing in any investment interests. These materials are not intended for distribution to, or use by any person or entity in any jurisdiction or country where such distribution or use would be contrary to local law or regulation. Neither ICG plc or any of its affiliates makes any representation or warranty, express or implied as to the accuracy or completeness of the information contained herein, and nothing contained herein shall be relied upon as a promise or representation whether as to past or future performance. 
These materials (including their contents) are confidential, being for use only by the persons to whom they are issued. Distribution of these materials to any person other _x000B_than the person to whom this information was originally delivered and to such person’s advisors is unauthorised and any reproduction of these materials, in whole or in part, or the disclosure of any of their contents, without the prior consent of ICG plc or its affiliates is prohibited. This communication is limited to and directed to those persons invited to the presentation. It is therefore only directed at professional clients, as defined by the financial conduct authority. Any other persons should not seek to rely upon the information contained herein. Collective investment schemes referred to herein are not regulated for the purposes of the UK’s financial services and markets act 2000 _x000B_and are not available to members of the general public. ICG plc is authorised and regulated in the united kingdom by the financial conduct authority. 
These materials are not for publication, release or distribution in and may not be taken or transmitted into the united states of America, Canada, Japan, South Africa or Australia and may not be copied, forwarded, distributed or transmitted in or into the united states of America, Canada, Japan or Australia or any other jurisdiction where _x000B_to do so would be unlawful. The distribution of these materials in any other jurisdictions may be restricted by law and persons into whose possession these materials come should inform themselves about, and observe any such restrictions. Any failure to comply with such restrictions may constitute a violation of the laws of the United States, Canada, Japan or Australia or any other such jurisdiction. 
These materials do not and are not intended to constitute, and should not be construed as, an offer, inducement, invitation or commitment to purchase, subscribe to, _x000B_provide or sell any securities, services or products of ICG plc in any jurisdiction or to provide any recommendations for financial, securities, investment or other advice _x000B_or to take any decision. </t>
  </si>
  <si>
    <t>Core Private Equity</t>
  </si>
  <si>
    <t>Core Private Equity:</t>
  </si>
  <si>
    <r>
      <t xml:space="preserve">ICG balance sheet </t>
    </r>
    <r>
      <rPr>
        <b/>
        <vertAlign val="superscript"/>
        <sz val="10"/>
        <color theme="0"/>
        <rFont val="Calibri"/>
        <family val="2"/>
        <scheme val="minor"/>
      </rPr>
      <t>3</t>
    </r>
    <r>
      <rPr>
        <b/>
        <sz val="10"/>
        <color theme="0"/>
        <rFont val="Calibri"/>
        <family val="2"/>
        <scheme val="minor"/>
      </rPr>
      <t xml:space="preserve"> 
</t>
    </r>
    <r>
      <rPr>
        <b/>
        <sz val="8"/>
        <color theme="0"/>
        <rFont val="Calibri"/>
        <family val="2"/>
        <scheme val="minor"/>
      </rPr>
      <t>($m)(FV)</t>
    </r>
  </si>
  <si>
    <t>ICG US CLO 2025-2</t>
  </si>
  <si>
    <t>LP Secondaries I⁵</t>
  </si>
  <si>
    <t>LP Secondaries II⁵</t>
  </si>
  <si>
    <t>Net DPI **</t>
  </si>
  <si>
    <t>** DPI may include recallable distributions.</t>
  </si>
  <si>
    <t>1 At final close (or most recent close for those funds still in fundraising); 2 ICG plc Commitment; 3 Drawn ICG balance sheet commitment at fair value as at 31 March 2026; 4 Third-party fee earning AUM as at 31 March 2026; 5 As at the latest available fund reports.</t>
  </si>
  <si>
    <t>Europe Mid-Market</t>
  </si>
  <si>
    <t>LP Secondaries I</t>
  </si>
  <si>
    <t>LP Secondaries II</t>
  </si>
  <si>
    <t>AUM raised 
FY26</t>
  </si>
  <si>
    <t>AUM deployment 
FY26</t>
  </si>
  <si>
    <t>Asia Corporate</t>
  </si>
  <si>
    <t>FY26</t>
  </si>
  <si>
    <t>Fee-earning AUM realised</t>
  </si>
  <si>
    <t xml:space="preserve">1 Drawn ICG balance sheet commitment at fair value as at 31 March 2026; 2 Third-party fee-earning AUM as at 31 March 2026 including $0.1m from Liquid Credit Fund; 3 Drawn ICG balance sheet commitment at fair value as at 31 March 2026 </t>
  </si>
  <si>
    <t>Results for financial year ended 31 March 2026</t>
  </si>
  <si>
    <t>Year ended 31 March 2025</t>
  </si>
  <si>
    <t>Net Balance Sheet Return</t>
  </si>
  <si>
    <t>Annualised (%)</t>
  </si>
  <si>
    <t>Year ended 31 March 2026</t>
  </si>
  <si>
    <t>Revenue</t>
  </si>
  <si>
    <t>Cashflow</t>
  </si>
  <si>
    <t>FX &amp; other</t>
  </si>
  <si>
    <t>Net realisations</t>
  </si>
  <si>
    <t>As at 31 March 2026</t>
  </si>
  <si>
    <t>As at 31 March 2025</t>
  </si>
  <si>
    <t>Open-ended</t>
  </si>
  <si>
    <t>Metropolitan I (EUR)</t>
  </si>
  <si>
    <t>Metropolitan II (GBP)</t>
  </si>
  <si>
    <t>Total invested⁶</t>
  </si>
  <si>
    <t>Strategy</t>
  </si>
  <si>
    <t xml:space="preserve">Annualised Return </t>
  </si>
  <si>
    <t>Balance Sheet Portfolio</t>
  </si>
  <si>
    <t>Senior Debt Partners 2</t>
  </si>
  <si>
    <t>Senior Debt Partners 3</t>
  </si>
  <si>
    <t>Senior Debt Partners 3 B</t>
  </si>
  <si>
    <t>Senior Debt Partners 3 C</t>
  </si>
  <si>
    <t>Senior Debt Partners 4 A</t>
  </si>
  <si>
    <t>Senior Debt Partners 4 B</t>
  </si>
  <si>
    <t>Senior Debt Partners 4 C</t>
  </si>
  <si>
    <t>Senior Debt Partners 5 A</t>
  </si>
  <si>
    <t>Senior Debt Partners 5 B</t>
  </si>
  <si>
    <t>Senior Debt Partners 5 C</t>
  </si>
  <si>
    <t>Senior Debt Partners 4</t>
  </si>
  <si>
    <t>Senior Debt Partners 5</t>
  </si>
  <si>
    <t>8.0x - 25.0x</t>
  </si>
  <si>
    <t>14.4x</t>
  </si>
  <si>
    <t>7.6% - 20.7%</t>
  </si>
  <si>
    <t>9.2x - 20.4x</t>
  </si>
  <si>
    <t>7.5x - 17.8x</t>
  </si>
  <si>
    <t>0.7%-1.9%</t>
  </si>
  <si>
    <t>10.1%-10.3%</t>
  </si>
  <si>
    <t>7.5%-59.0%</t>
  </si>
  <si>
    <t>18.7%-20.0%</t>
  </si>
  <si>
    <t>99.4%-99.5%</t>
  </si>
  <si>
    <t>£m unless stated</t>
  </si>
  <si>
    <t>Year ended 31 March 2021</t>
  </si>
  <si>
    <t>Year ended 31 March 2022</t>
  </si>
  <si>
    <t>Year ended 31 March 2023</t>
  </si>
  <si>
    <t>Year ended 31 March 2024</t>
  </si>
  <si>
    <t>Management fees</t>
  </si>
  <si>
    <t xml:space="preserve">   of which catch-up fees</t>
  </si>
  <si>
    <t>FRE operating expenses</t>
  </si>
  <si>
    <t>Fee-related earnings (FRE)</t>
  </si>
  <si>
    <t xml:space="preserve">   FRE margin</t>
  </si>
  <si>
    <t xml:space="preserve">   FRE margin ex catch-up fees</t>
  </si>
  <si>
    <t>Performance fee income</t>
  </si>
  <si>
    <t>Stock-based compensation</t>
  </si>
  <si>
    <t>Asset management earnings</t>
  </si>
  <si>
    <t>Net balance sheet return</t>
  </si>
  <si>
    <t>Other income and expenses</t>
  </si>
  <si>
    <t>Depreciation and amortization</t>
  </si>
  <si>
    <t>Net interest</t>
  </si>
  <si>
    <t>Group profit before tax</t>
  </si>
  <si>
    <t>Tax</t>
  </si>
  <si>
    <t>Group profit after tax</t>
  </si>
  <si>
    <t xml:space="preserve">   Earnings per share</t>
  </si>
  <si>
    <t xml:space="preserve">   Dividend per share</t>
  </si>
  <si>
    <t>56.0p</t>
  </si>
  <si>
    <t>76.0p</t>
  </si>
  <si>
    <t>77.5p</t>
  </si>
  <si>
    <t>79.0p</t>
  </si>
  <si>
    <t>83.0p</t>
  </si>
  <si>
    <t>Group operating cash flow</t>
  </si>
  <si>
    <t>Balance sheet portfolio</t>
  </si>
  <si>
    <t>Net debt</t>
  </si>
  <si>
    <t>FRE per share</t>
  </si>
  <si>
    <t>32p</t>
  </si>
  <si>
    <t>56p</t>
  </si>
  <si>
    <t>81p</t>
  </si>
  <si>
    <t>77p</t>
  </si>
  <si>
    <t>98p</t>
  </si>
  <si>
    <t>120p</t>
  </si>
  <si>
    <t>Performance fee income per share</t>
  </si>
  <si>
    <t>18p</t>
  </si>
  <si>
    <t>19p</t>
  </si>
  <si>
    <t>7p</t>
  </si>
  <si>
    <t>25p</t>
  </si>
  <si>
    <t>30p</t>
  </si>
  <si>
    <t>44p</t>
  </si>
  <si>
    <t>Balance sheet portfolio per share</t>
  </si>
  <si>
    <t>858p</t>
  </si>
  <si>
    <t>936p</t>
  </si>
  <si>
    <t>963p</t>
  </si>
  <si>
    <t>1,011p</t>
  </si>
  <si>
    <t>998p</t>
  </si>
  <si>
    <t>Net debt per share</t>
  </si>
  <si>
    <t>354p</t>
  </si>
  <si>
    <t>308p</t>
  </si>
  <si>
    <t>301p</t>
  </si>
  <si>
    <t>216p</t>
  </si>
  <si>
    <t>39p</t>
  </si>
  <si>
    <t>Fund returns over time*</t>
  </si>
  <si>
    <t xml:space="preserve">*As at latest fund reporting </t>
  </si>
  <si>
    <t>*As at the latest available fund reports.</t>
  </si>
  <si>
    <t>* DPI may include recallable distributions.</t>
  </si>
  <si>
    <t>Net DPI*</t>
  </si>
  <si>
    <t>ICG BALANCE SHEET PORTFOLIO</t>
  </si>
  <si>
    <t xml:space="preserve">4. The sensitivity analysis is performed on the entire portfolio of subordinated notes of CLO vehicles that the Group has invested in with total value of £221.4m (2025: £214.9m). This value includes investments in CLOs that are not consolidated £4.4m (2025: £7.7m) and investments in CLOs which are consolidated £217.0m (2025: £207.2m). The default rate applied was set at 2.0% until maturity, across the entire portfolio. The upside case is based on the default rate being lowered to 1.0% to maturity, keeping all other parameters consistent .The downside case is based on the default rate being increased to 3.0% to maturity, keeping all other parameters consistent. </t>
  </si>
  <si>
    <t>164.5p</t>
  </si>
  <si>
    <t>87p</t>
  </si>
  <si>
    <t>Structured Capital &amp; Secondaries</t>
  </si>
  <si>
    <t xml:space="preserve">** Includes Core Private Equity Parallel. </t>
  </si>
  <si>
    <t>Core Private Equity**</t>
  </si>
  <si>
    <t>883p</t>
  </si>
  <si>
    <t xml:space="preserve">* From Direct Investment Strategies </t>
  </si>
  <si>
    <r>
      <t>Effect on Fair Value</t>
    </r>
    <r>
      <rPr>
        <b/>
        <vertAlign val="superscript"/>
        <sz val="8"/>
        <color theme="0"/>
        <rFont val="Calibri"/>
        <family val="2"/>
      </rPr>
      <t xml:space="preserve">4 
</t>
    </r>
    <r>
      <rPr>
        <b/>
        <sz val="8"/>
        <color theme="0"/>
        <rFont val="Calibri"/>
        <family val="2"/>
      </rPr>
      <t xml:space="preserve">31/03/2026 </t>
    </r>
  </si>
  <si>
    <t>155.7p</t>
  </si>
  <si>
    <t>1 Drawn ICG balance sheet commitment at fair value as at 31 March 2026; the total number includes +$20m relating to US CLO 2014-3 $0.1m, US Senior Loan Fund $0.3m, ICG Loan Funding $13m and US Mezz $7m; 2 Contribution to AUM and third-party fee earning AUM as at 31 March 2026; 3 Includes elimination of CLO equity already held by ICG within fee-earning AUM.</t>
  </si>
  <si>
    <t>1 At final close (or most recent close for those funds still in fundraising); 2 ICG plc Commitment; 3 Drawn ICG balance sheet commitment at fair value as at 31 March 2026 and balance sheet holdings relating to legacy funds (ICAP 2008: $6m); 4 Third-party fee earning AUM as at 31 March 2026; 5 Gross MOIC for SE &amp; LPS funds are levered; 6 As at the latest available fund reports; 7 Includes Core Private Equity Parallel.</t>
  </si>
  <si>
    <t>Fundraising breakdown*</t>
  </si>
  <si>
    <t>* Includes leverage where applicable.</t>
  </si>
  <si>
    <t>78.9p</t>
  </si>
  <si>
    <t>159.3p</t>
  </si>
  <si>
    <t>185.2p</t>
  </si>
  <si>
    <t>178.7p</t>
  </si>
  <si>
    <t>355p</t>
  </si>
  <si>
    <t>* Prior year financials have been re-stated in line with current methodology where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</si>
</sst>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 #,##0.00_);_(* \(#,##0.00\);_(* &quot;-&quot;??_);_(@_)"/>
    <numFmt numFmtId="165" formatCode="_-* #,##0_-;\-* #,##0_-;_-* &quot;-&quot;??_-;_-@_-"/>
    <numFmt numFmtId="166" formatCode="0.00\x"/>
    <numFmt numFmtId="167" formatCode="#,##0;\(#,##0\);\-"/>
    <numFmt numFmtId="168" formatCode="#0.0;\(#0.0\);#0.0;_(@_)"/>
    <numFmt numFmtId="169" formatCode="#0.0_)%;\(#0.0\)%;&quot;—&quot;_)\%;_(@_)"/>
    <numFmt numFmtId="170" formatCode="#0.0_)%;\(#0.0\)%;#0.0_)%;_(@_)"/>
    <numFmt numFmtId="171" formatCode="_(* #,##0_);_(* \(#,##0\);_(* &quot;-&quot;??_);_(@_)"/>
    <numFmt numFmtId="172" formatCode="dd\ mmmm\ yyyy"/>
    <numFmt numFmtId="173" formatCode="[$-409]d\-mmm\-yy;@"/>
    <numFmt numFmtId="174" formatCode="[$-409]mmm\-yy;@"/>
    <numFmt numFmtId="175" formatCode="#,##0_ ;[Red]\-#,##0\ "/>
    <numFmt numFmtId="176" formatCode="yyyy"/>
    <numFmt numFmtId="177" formatCode="0.0\x"/>
    <numFmt numFmtId="178" formatCode="0.0%"/>
    <numFmt numFmtId="179" formatCode="#,##0.0;\(#,##0.0\);\-"/>
    <numFmt numFmtId="180" formatCode="0.0&quot;x&quot;"/>
    <numFmt numFmtId="181" formatCode="0.0"/>
  </numFmts>
  <fonts count="71" x14ac:knownFonts="1">
    <font>
      <sz val="11"/>
      <color theme="1"/>
      <name val="Calibri"/>
      <family val="2"/>
      <scheme val="minor"/>
    </font>
    <font>
      <sz val="11"/>
      <color theme="1"/>
      <name val="Calibri"/>
      <family val="2"/>
      <scheme val="minor"/>
    </font>
    <font>
      <sz val="10"/>
      <color theme="1"/>
      <name val="Calibri"/>
      <family val="2"/>
      <scheme val="minor"/>
    </font>
    <font>
      <b/>
      <sz val="8"/>
      <color theme="0"/>
      <name val="Calibri"/>
      <family val="2"/>
      <scheme val="minor"/>
    </font>
    <font>
      <b/>
      <vertAlign val="superscript"/>
      <sz val="8"/>
      <color theme="0"/>
      <name val="Calibri"/>
      <family val="2"/>
      <scheme val="minor"/>
    </font>
    <font>
      <b/>
      <sz val="8"/>
      <color theme="4" tint="-0.499984740745262"/>
      <name val="Calibri"/>
      <family val="2"/>
      <scheme val="minor"/>
    </font>
    <font>
      <sz val="8"/>
      <color rgb="FF000000"/>
      <name val="Calibri"/>
      <family val="2"/>
      <scheme val="minor"/>
    </font>
    <font>
      <b/>
      <sz val="8"/>
      <color rgb="FF000000"/>
      <name val="Calibri"/>
      <family val="2"/>
      <scheme val="minor"/>
    </font>
    <font>
      <b/>
      <sz val="8"/>
      <color rgb="FF3397CF"/>
      <name val="Calibri"/>
      <family val="2"/>
      <scheme val="minor"/>
    </font>
    <font>
      <sz val="8"/>
      <color rgb="FF494949"/>
      <name val="Calibri"/>
      <family val="2"/>
      <scheme val="minor"/>
    </font>
    <font>
      <b/>
      <sz val="8"/>
      <color rgb="FFFFFFFF"/>
      <name val="Calibri"/>
      <family val="2"/>
      <scheme val="minor"/>
    </font>
    <font>
      <sz val="8"/>
      <color theme="1"/>
      <name val="Calibri"/>
      <family val="2"/>
      <scheme val="minor"/>
    </font>
    <font>
      <b/>
      <sz val="8"/>
      <color theme="1"/>
      <name val="Calibri"/>
      <family val="2"/>
      <scheme val="minor"/>
    </font>
    <font>
      <b/>
      <sz val="11"/>
      <color theme="6" tint="-0.499984740745262"/>
      <name val="Calibri"/>
      <family val="2"/>
      <scheme val="minor"/>
    </font>
    <font>
      <b/>
      <sz val="10"/>
      <color theme="6" tint="-0.499984740745262"/>
      <name val="Calibri"/>
      <family val="2"/>
      <scheme val="minor"/>
    </font>
    <font>
      <b/>
      <sz val="10"/>
      <color theme="0"/>
      <name val="Calibri"/>
      <family val="2"/>
      <scheme val="minor"/>
    </font>
    <font>
      <b/>
      <sz val="10"/>
      <color rgb="FF494949"/>
      <name val="Calibri"/>
      <family val="2"/>
      <scheme val="minor"/>
    </font>
    <font>
      <sz val="10"/>
      <color rgb="FF3397CF"/>
      <name val="Calibri"/>
      <family val="2"/>
      <scheme val="minor"/>
    </font>
    <font>
      <sz val="10"/>
      <name val="Calibri"/>
      <family val="2"/>
      <scheme val="minor"/>
    </font>
    <font>
      <sz val="10"/>
      <color rgb="FF000000"/>
      <name val="Calibri"/>
      <family val="2"/>
      <scheme val="minor"/>
    </font>
    <font>
      <b/>
      <sz val="10"/>
      <name val="Calibri"/>
      <family val="2"/>
      <scheme val="minor"/>
    </font>
    <font>
      <b/>
      <sz val="10"/>
      <color theme="1"/>
      <name val="Calibri"/>
      <family val="2"/>
      <scheme val="minor"/>
    </font>
    <font>
      <b/>
      <sz val="8"/>
      <color rgb="FF494949"/>
      <name val="Calibri"/>
      <family val="2"/>
      <scheme val="minor"/>
    </font>
    <font>
      <sz val="8"/>
      <name val="Calibri"/>
      <family val="2"/>
      <scheme val="minor"/>
    </font>
    <font>
      <b/>
      <sz val="8"/>
      <name val="Calibri"/>
      <family val="2"/>
      <scheme val="minor"/>
    </font>
    <font>
      <b/>
      <vertAlign val="superscript"/>
      <sz val="10"/>
      <color theme="0"/>
      <name val="Calibri"/>
      <family val="2"/>
      <scheme val="minor"/>
    </font>
    <font>
      <sz val="8"/>
      <color rgb="FF000000"/>
      <name val="Calibri Light"/>
      <family val="2"/>
      <scheme val="major"/>
    </font>
    <font>
      <sz val="8"/>
      <color theme="1"/>
      <name val="Calibri Light"/>
      <family val="2"/>
      <scheme val="major"/>
    </font>
    <font>
      <sz val="8"/>
      <color rgb="FF3397CF"/>
      <name val="Calibri Light"/>
      <family val="2"/>
      <scheme val="major"/>
    </font>
    <font>
      <sz val="10"/>
      <name val="Arial"/>
      <family val="2"/>
    </font>
    <font>
      <sz val="8"/>
      <color rgb="FF000000"/>
      <name val="Calibri"/>
      <family val="2"/>
    </font>
    <font>
      <vertAlign val="superscript"/>
      <sz val="8"/>
      <color rgb="FF000000"/>
      <name val="Calibri"/>
      <family val="2"/>
    </font>
    <font>
      <b/>
      <vertAlign val="superscript"/>
      <sz val="8"/>
      <color theme="0"/>
      <name val="Calibri"/>
      <family val="2"/>
    </font>
    <font>
      <b/>
      <sz val="8"/>
      <color theme="0"/>
      <name val="Calibri"/>
      <family val="2"/>
    </font>
    <font>
      <sz val="8"/>
      <name val="Calibri Light"/>
      <family val="2"/>
      <scheme val="major"/>
    </font>
    <font>
      <sz val="9"/>
      <color rgb="FF000000"/>
      <name val="Calibri"/>
      <family val="2"/>
    </font>
    <font>
      <sz val="10"/>
      <name val="Arial"/>
      <family val="2"/>
    </font>
    <font>
      <b/>
      <sz val="9"/>
      <color rgb="FF000000"/>
      <name val="Calibri"/>
      <family val="2"/>
    </font>
    <font>
      <sz val="7"/>
      <color rgb="FF393636"/>
      <name val="Calibri"/>
      <family val="2"/>
    </font>
    <font>
      <sz val="10"/>
      <color rgb="FFFF0000"/>
      <name val="Calibri"/>
      <family val="2"/>
      <scheme val="minor"/>
    </font>
    <font>
      <b/>
      <sz val="14"/>
      <color theme="1"/>
      <name val="Calibri"/>
      <family val="2"/>
      <scheme val="minor"/>
    </font>
    <font>
      <sz val="9"/>
      <color theme="1"/>
      <name val="Calibri"/>
      <family val="2"/>
      <scheme val="minor"/>
    </font>
    <font>
      <u val="singleAccounting"/>
      <sz val="10"/>
      <color theme="1"/>
      <name val="Calibri"/>
      <family val="2"/>
      <scheme val="minor"/>
    </font>
    <font>
      <b/>
      <sz val="10"/>
      <color theme="4" tint="-0.499984740745262"/>
      <name val="Calibri"/>
      <family val="2"/>
      <scheme val="minor"/>
    </font>
    <font>
      <b/>
      <sz val="8"/>
      <color rgb="FF000000"/>
      <name val="Calibri"/>
      <family val="2"/>
    </font>
    <font>
      <b/>
      <sz val="11"/>
      <color theme="3"/>
      <name val="Calibri"/>
      <family val="2"/>
      <scheme val="minor"/>
    </font>
    <font>
      <b/>
      <sz val="48"/>
      <color theme="3"/>
      <name val="Calibri"/>
      <family val="2"/>
      <scheme val="minor"/>
    </font>
    <font>
      <b/>
      <sz val="11"/>
      <color theme="4"/>
      <name val="Calibri"/>
      <family val="2"/>
      <scheme val="minor"/>
    </font>
    <font>
      <b/>
      <sz val="14"/>
      <color theme="4"/>
      <name val="Calibri"/>
      <family val="2"/>
      <scheme val="minor"/>
    </font>
    <font>
      <b/>
      <i/>
      <sz val="11"/>
      <color theme="4"/>
      <name val="Calibri"/>
      <family val="2"/>
      <scheme val="minor"/>
    </font>
    <font>
      <b/>
      <sz val="28"/>
      <color theme="3"/>
      <name val="Calibri"/>
      <family val="2"/>
      <scheme val="minor"/>
    </font>
    <font>
      <b/>
      <sz val="11"/>
      <color theme="1"/>
      <name val="Calibri"/>
      <family val="2"/>
      <scheme val="minor"/>
    </font>
    <font>
      <b/>
      <sz val="8"/>
      <color rgb="FFFFFFFF"/>
      <name val="Calibri"/>
      <family val="2"/>
    </font>
    <font>
      <sz val="8"/>
      <name val="Calibri"/>
      <family val="2"/>
    </font>
    <font>
      <sz val="8"/>
      <color rgb="FF3397CF"/>
      <name val="Calibri"/>
      <family val="2"/>
    </font>
    <font>
      <b/>
      <sz val="8"/>
      <name val="Calibri"/>
      <family val="2"/>
    </font>
    <font>
      <b/>
      <sz val="8"/>
      <color rgb="FF3397CF"/>
      <name val="Calibri"/>
      <family val="2"/>
    </font>
    <font>
      <b/>
      <sz val="10"/>
      <color rgb="FF494949"/>
      <name val="Calibri"/>
      <family val="2"/>
    </font>
    <font>
      <b/>
      <sz val="8"/>
      <color rgb="FF494949"/>
      <name val="Calibri"/>
      <family val="2"/>
    </font>
    <font>
      <b/>
      <sz val="8"/>
      <color theme="5" tint="-0.499984740745262"/>
      <name val="Calibri"/>
      <family val="2"/>
      <scheme val="minor"/>
    </font>
    <font>
      <sz val="8"/>
      <color theme="5" tint="-0.499984740745262"/>
      <name val="Calibri"/>
      <family val="2"/>
      <scheme val="minor"/>
    </font>
    <font>
      <sz val="11"/>
      <color indexed="8"/>
      <name val="Calibri"/>
      <family val="2"/>
      <scheme val="minor"/>
    </font>
    <font>
      <sz val="8"/>
      <color indexed="8"/>
      <name val="Calibri"/>
      <family val="2"/>
      <scheme val="minor"/>
    </font>
    <font>
      <b/>
      <sz val="10"/>
      <color rgb="FF000000"/>
      <name val="Calibri"/>
      <family val="2"/>
      <scheme val="minor"/>
    </font>
    <font>
      <b/>
      <sz val="11"/>
      <color rgb="FF3A4BFB"/>
      <name val="Calibri"/>
      <family val="2"/>
      <scheme val="minor"/>
    </font>
    <font>
      <sz val="10"/>
      <color rgb="FF494949"/>
      <name val="Calibri"/>
      <family val="2"/>
      <scheme val="minor"/>
    </font>
    <font>
      <i/>
      <sz val="10"/>
      <color rgb="FFFF0000"/>
      <name val="Calibri"/>
      <family val="2"/>
      <scheme val="minor"/>
    </font>
    <font>
      <sz val="8"/>
      <color rgb="FF0094FF"/>
      <name val="Calibri"/>
      <family val="2"/>
    </font>
    <font>
      <sz val="11"/>
      <color rgb="FF000000"/>
      <name val="Aptos Narrow"/>
      <family val="2"/>
    </font>
    <font>
      <i/>
      <sz val="11"/>
      <color rgb="FF000000"/>
      <name val="Aptos Narrow"/>
      <family val="2"/>
    </font>
    <font>
      <i/>
      <sz val="8"/>
      <name val="Calibri"/>
      <family val="2"/>
      <scheme val="minor"/>
    </font>
  </fonts>
  <fills count="17">
    <fill>
      <patternFill patternType="none"/>
    </fill>
    <fill>
      <patternFill patternType="gray125"/>
    </fill>
    <fill>
      <patternFill patternType="solid">
        <fgColor rgb="FFD9D9D9"/>
        <bgColor indexed="64"/>
      </patternFill>
    </fill>
    <fill>
      <patternFill patternType="solid">
        <fgColor theme="0"/>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rgb="FF3A4BFB"/>
        <bgColor rgb="FF000000"/>
      </patternFill>
    </fill>
    <fill>
      <patternFill patternType="solid">
        <fgColor rgb="FFD9D9D9"/>
        <bgColor rgb="FF000000"/>
      </patternFill>
    </fill>
    <fill>
      <patternFill patternType="solid">
        <fgColor theme="0" tint="-0.14999847407452621"/>
        <bgColor indexed="64"/>
      </patternFill>
    </fill>
    <fill>
      <patternFill patternType="solid">
        <fgColor theme="6" tint="0.79998168889431442"/>
        <bgColor indexed="64"/>
      </patternFill>
    </fill>
    <fill>
      <patternFill patternType="solid">
        <fgColor theme="6" tint="0.79998168889431442"/>
        <bgColor rgb="FF000000"/>
      </patternFill>
    </fill>
    <fill>
      <patternFill patternType="solid">
        <fgColor theme="7"/>
        <bgColor indexed="64"/>
      </patternFill>
    </fill>
    <fill>
      <patternFill patternType="solid">
        <fgColor theme="3"/>
        <bgColor rgb="FF000000"/>
      </patternFill>
    </fill>
    <fill>
      <patternFill patternType="solid">
        <fgColor rgb="FFBFE9FF"/>
        <bgColor rgb="FF000000"/>
      </patternFill>
    </fill>
  </fills>
  <borders count="73">
    <border>
      <left/>
      <right/>
      <top/>
      <bottom/>
      <diagonal/>
    </border>
    <border>
      <left/>
      <right/>
      <top/>
      <bottom style="thin">
        <color theme="0" tint="-0.34998626667073579"/>
      </bottom>
      <diagonal/>
    </border>
    <border>
      <left/>
      <right/>
      <top/>
      <bottom style="thin">
        <color indexed="64"/>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right style="thin">
        <color theme="0" tint="-0.34998626667073579"/>
      </right>
      <top style="thin">
        <color theme="0" tint="-0.499984740745262"/>
      </top>
      <bottom style="thin">
        <color theme="0" tint="-0.499984740745262"/>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top/>
      <bottom/>
      <diagonal/>
    </border>
    <border>
      <left style="thin">
        <color theme="0" tint="-0.34998626667073579"/>
      </left>
      <right/>
      <top style="thin">
        <color theme="0" tint="-0.499984740745262"/>
      </top>
      <bottom style="thin">
        <color theme="0" tint="-0.499984740745262"/>
      </bottom>
      <diagonal/>
    </border>
    <border>
      <left style="thin">
        <color theme="0" tint="-0.34998626667073579"/>
      </left>
      <right/>
      <top style="thin">
        <color theme="0" tint="-0.34998626667073579"/>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style="thin">
        <color rgb="FFA6A6A6"/>
      </top>
      <bottom style="thin">
        <color rgb="FFA6A6A6"/>
      </bottom>
      <diagonal/>
    </border>
    <border>
      <left/>
      <right style="thin">
        <color theme="0" tint="-0.34998626667073579"/>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top style="thin">
        <color theme="0"/>
      </top>
      <bottom style="thin">
        <color theme="0" tint="-0.34998626667073579"/>
      </bottom>
      <diagonal/>
    </border>
    <border>
      <left style="thin">
        <color theme="0"/>
      </left>
      <right/>
      <top/>
      <bottom style="thin">
        <color theme="0"/>
      </bottom>
      <diagonal/>
    </border>
    <border>
      <left/>
      <right style="thin">
        <color theme="0" tint="-4.9989318521683403E-2"/>
      </right>
      <top/>
      <bottom style="thin">
        <color theme="0" tint="-4.9989318521683403E-2"/>
      </bottom>
      <diagonal/>
    </border>
    <border>
      <left style="thin">
        <color rgb="FFA6A6A6"/>
      </left>
      <right/>
      <top/>
      <bottom style="thin">
        <color rgb="FFA6A6A6"/>
      </bottom>
      <diagonal/>
    </border>
    <border>
      <left/>
      <right/>
      <top/>
      <bottom style="thin">
        <color rgb="FFA6A6A6"/>
      </bottom>
      <diagonal/>
    </border>
    <border>
      <left/>
      <right style="thin">
        <color rgb="FFA6A6A6"/>
      </right>
      <top/>
      <bottom style="thin">
        <color rgb="FFA6A6A6"/>
      </bottom>
      <diagonal/>
    </border>
    <border>
      <left style="thin">
        <color rgb="FFA6A6A6"/>
      </left>
      <right/>
      <top style="thin">
        <color rgb="FF808080"/>
      </top>
      <bottom style="thin">
        <color rgb="FF808080"/>
      </bottom>
      <diagonal/>
    </border>
    <border>
      <left/>
      <right/>
      <top style="thin">
        <color rgb="FF808080"/>
      </top>
      <bottom style="thin">
        <color rgb="FF808080"/>
      </bottom>
      <diagonal/>
    </border>
    <border>
      <left/>
      <right style="thin">
        <color rgb="FFA6A6A6"/>
      </right>
      <top style="thin">
        <color rgb="FF808080"/>
      </top>
      <bottom style="thin">
        <color rgb="FF808080"/>
      </bottom>
      <diagonal/>
    </border>
    <border>
      <left/>
      <right style="thin">
        <color rgb="FFA6A6A6"/>
      </right>
      <top style="thin">
        <color rgb="FFA6A6A6"/>
      </top>
      <bottom style="thin">
        <color rgb="FFA6A6A6"/>
      </bottom>
      <diagonal/>
    </border>
    <border>
      <left/>
      <right style="thin">
        <color theme="0" tint="-0.249977111117893"/>
      </right>
      <top style="thin">
        <color theme="0" tint="-0.34998626667073579"/>
      </top>
      <bottom style="thin">
        <color theme="0" tint="-0.34998626667073579"/>
      </bottom>
      <diagonal/>
    </border>
    <border>
      <left/>
      <right style="thin">
        <color theme="0" tint="-0.249977111117893"/>
      </right>
      <top style="thin">
        <color theme="0" tint="-0.499984740745262"/>
      </top>
      <bottom style="thin">
        <color theme="0" tint="-0.499984740745262"/>
      </bottom>
      <diagonal/>
    </border>
    <border>
      <left/>
      <right/>
      <top/>
      <bottom style="thin">
        <color theme="0" tint="-0.249977111117893"/>
      </bottom>
      <diagonal/>
    </border>
    <border>
      <left style="thin">
        <color theme="0" tint="-0.249977111117893"/>
      </left>
      <right/>
      <top/>
      <bottom/>
      <diagonal/>
    </border>
    <border>
      <left style="thin">
        <color theme="0" tint="-0.249977111117893"/>
      </left>
      <right/>
      <top/>
      <bottom style="thin">
        <color theme="0" tint="-0.249977111117893"/>
      </bottom>
      <diagonal/>
    </border>
    <border>
      <left style="thin">
        <color rgb="FFBFBFBF"/>
      </left>
      <right/>
      <top style="thin">
        <color rgb="FFBFBFBF"/>
      </top>
      <bottom/>
      <diagonal/>
    </border>
    <border>
      <left style="thin">
        <color rgb="FFBFBFBF"/>
      </left>
      <right/>
      <top/>
      <bottom/>
      <diagonal/>
    </border>
    <border>
      <left/>
      <right/>
      <top/>
      <bottom style="thin">
        <color rgb="FFFFFFFF"/>
      </bottom>
      <diagonal/>
    </border>
    <border>
      <left/>
      <right/>
      <top/>
      <bottom style="thin">
        <color rgb="FFBFBFBF"/>
      </bottom>
      <diagonal/>
    </border>
    <border>
      <left/>
      <right/>
      <top style="thin">
        <color rgb="FFFFFFFF"/>
      </top>
      <bottom style="thin">
        <color rgb="FFBFBFBF"/>
      </bottom>
      <diagonal/>
    </border>
    <border>
      <left style="thin">
        <color rgb="FFA6A6A6"/>
      </left>
      <right/>
      <top style="thin">
        <color rgb="FFA6A6A6"/>
      </top>
      <bottom style="thin">
        <color rgb="FFA6A6A6"/>
      </bottom>
      <diagonal/>
    </border>
    <border>
      <left/>
      <right/>
      <top style="thin">
        <color rgb="FFBFBFBF"/>
      </top>
      <bottom/>
      <diagonal/>
    </border>
    <border>
      <left/>
      <right/>
      <top/>
      <bottom style="thin">
        <color theme="0" tint="-4.9989318521683403E-2"/>
      </bottom>
      <diagonal/>
    </border>
    <border>
      <left style="thin">
        <color theme="0"/>
      </left>
      <right/>
      <top/>
      <bottom style="thin">
        <color theme="0" tint="-4.9989318521683403E-2"/>
      </bottom>
      <diagonal/>
    </border>
    <border>
      <left/>
      <right/>
      <top style="thin">
        <color theme="0" tint="-0.34998626667073579"/>
      </top>
      <bottom style="thin">
        <color theme="0" tint="-0.499984740745262"/>
      </bottom>
      <diagonal/>
    </border>
    <border>
      <left/>
      <right style="thin">
        <color theme="2"/>
      </right>
      <top style="thin">
        <color theme="0" tint="-0.34998626667073579"/>
      </top>
      <bottom style="thin">
        <color theme="0" tint="-0.34998626667073579"/>
      </bottom>
      <diagonal/>
    </border>
    <border>
      <left/>
      <right style="thin">
        <color theme="2"/>
      </right>
      <top style="thin">
        <color theme="0" tint="-0.34998626667073579"/>
      </top>
      <bottom/>
      <diagonal/>
    </border>
    <border>
      <left/>
      <right style="thin">
        <color theme="2"/>
      </right>
      <top/>
      <bottom/>
      <diagonal/>
    </border>
    <border>
      <left/>
      <right style="thin">
        <color theme="2"/>
      </right>
      <top/>
      <bottom style="thin">
        <color theme="0" tint="-4.9989318521683403E-2"/>
      </bottom>
      <diagonal/>
    </border>
    <border>
      <left/>
      <right/>
      <top/>
      <bottom style="thin">
        <color theme="2"/>
      </bottom>
      <diagonal/>
    </border>
    <border>
      <left/>
      <right style="thin">
        <color theme="2"/>
      </right>
      <top style="thin">
        <color theme="0" tint="-0.34998626667073579"/>
      </top>
      <bottom style="thin">
        <color theme="0" tint="-0.499984740745262"/>
      </bottom>
      <diagonal/>
    </border>
    <border>
      <left/>
      <right style="thin">
        <color theme="2"/>
      </right>
      <top style="thin">
        <color theme="0" tint="-0.499984740745262"/>
      </top>
      <bottom style="thin">
        <color theme="0" tint="-0.499984740745262"/>
      </bottom>
      <diagonal/>
    </border>
    <border>
      <left/>
      <right style="thin">
        <color theme="0"/>
      </right>
      <top style="thin">
        <color rgb="FFBFBFBF"/>
      </top>
      <bottom/>
      <diagonal/>
    </border>
    <border>
      <left/>
      <right style="thin">
        <color theme="0"/>
      </right>
      <top/>
      <bottom style="thin">
        <color rgb="FFFFFFFF"/>
      </bottom>
      <diagonal/>
    </border>
    <border>
      <left/>
      <right style="thin">
        <color theme="2"/>
      </right>
      <top/>
      <bottom style="thin">
        <color theme="0" tint="-0.34998626667073579"/>
      </bottom>
      <diagonal/>
    </border>
    <border>
      <left style="thin">
        <color theme="2"/>
      </left>
      <right/>
      <top/>
      <bottom style="thin">
        <color theme="0" tint="-0.34998626667073579"/>
      </bottom>
      <diagonal/>
    </border>
    <border>
      <left style="thin">
        <color theme="2"/>
      </left>
      <right/>
      <top style="thin">
        <color theme="0" tint="-0.34998626667073579"/>
      </top>
      <bottom style="thin">
        <color theme="0" tint="-0.34998626667073579"/>
      </bottom>
      <diagonal/>
    </border>
    <border>
      <left style="thin">
        <color theme="2"/>
      </left>
      <right/>
      <top/>
      <bottom/>
      <diagonal/>
    </border>
    <border>
      <left/>
      <right style="thin">
        <color theme="2"/>
      </right>
      <top/>
      <bottom style="thin">
        <color theme="0"/>
      </bottom>
      <diagonal/>
    </border>
    <border>
      <left style="thin">
        <color theme="0" tint="-0.34998626667073579"/>
      </left>
      <right/>
      <top/>
      <bottom style="thin">
        <color theme="2"/>
      </bottom>
      <diagonal/>
    </border>
    <border>
      <left style="thin">
        <color theme="0" tint="-0.34998626667073579"/>
      </left>
      <right/>
      <top style="thin">
        <color theme="0" tint="-0.34998626667073579"/>
      </top>
      <bottom style="thin">
        <color theme="2"/>
      </bottom>
      <diagonal/>
    </border>
    <border>
      <left/>
      <right/>
      <top style="thin">
        <color theme="0" tint="-0.34998626667073579"/>
      </top>
      <bottom style="thin">
        <color theme="2"/>
      </bottom>
      <diagonal/>
    </border>
    <border>
      <left/>
      <right style="thin">
        <color theme="0" tint="-0.34998626667073579"/>
      </right>
      <top style="thin">
        <color theme="0" tint="-0.34998626667073579"/>
      </top>
      <bottom style="thin">
        <color theme="2"/>
      </bottom>
      <diagonal/>
    </border>
    <border>
      <left style="thin">
        <color theme="2"/>
      </left>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theme="0"/>
      </bottom>
      <diagonal/>
    </border>
    <border>
      <left style="thin">
        <color theme="2"/>
      </left>
      <right/>
      <top style="thin">
        <color theme="0" tint="-0.34998626667073579"/>
      </top>
      <bottom style="thin">
        <color theme="2"/>
      </bottom>
      <diagonal/>
    </border>
    <border>
      <left/>
      <right style="thin">
        <color theme="2"/>
      </right>
      <top style="thin">
        <color theme="0" tint="-0.34998626667073579"/>
      </top>
      <bottom style="thin">
        <color theme="2"/>
      </bottom>
      <diagonal/>
    </border>
  </borders>
  <cellStyleXfs count="21">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4" fontId="1" fillId="0" borderId="0" applyFont="0" applyFill="0" applyBorder="0" applyAlignment="0" applyProtection="0"/>
    <xf numFmtId="164" fontId="1" fillId="0" borderId="0" applyFont="0" applyFill="0" applyBorder="0" applyAlignment="0" applyProtection="0"/>
    <xf numFmtId="0" fontId="29" fillId="0" borderId="0"/>
    <xf numFmtId="0" fontId="35" fillId="0" borderId="0" applyBorder="0">
      <alignment horizontal="left" wrapText="1"/>
    </xf>
    <xf numFmtId="0" fontId="36" fillId="0" borderId="0"/>
    <xf numFmtId="0" fontId="35" fillId="0" borderId="0" applyBorder="0">
      <alignment wrapText="1"/>
    </xf>
    <xf numFmtId="0" fontId="37" fillId="0" borderId="0" applyBorder="0">
      <alignment horizontal="left" wrapText="1"/>
    </xf>
    <xf numFmtId="0" fontId="38" fillId="0" borderId="0" applyBorder="0">
      <alignment wrapText="1"/>
    </xf>
    <xf numFmtId="43" fontId="1" fillId="0" borderId="0" applyFont="0" applyFill="0" applyBorder="0" applyAlignment="0" applyProtection="0"/>
    <xf numFmtId="43" fontId="1" fillId="0" borderId="0" applyFont="0" applyFill="0" applyBorder="0" applyAlignment="0" applyProtection="0"/>
    <xf numFmtId="0" fontId="29" fillId="0" borderId="0"/>
    <xf numFmtId="0" fontId="61" fillId="0" borderId="0"/>
    <xf numFmtId="43" fontId="1" fillId="0" borderId="0" applyFont="0" applyFill="0" applyBorder="0" applyAlignment="0" applyProtection="0"/>
    <xf numFmtId="0" fontId="29" fillId="0" borderId="0"/>
    <xf numFmtId="43" fontId="1" fillId="0" borderId="0" applyFont="0" applyFill="0" applyBorder="0" applyAlignment="0" applyProtection="0"/>
    <xf numFmtId="43" fontId="1" fillId="0" borderId="0" applyFont="0" applyFill="0" applyBorder="0" applyAlignment="0" applyProtection="0"/>
  </cellStyleXfs>
  <cellXfs count="529">
    <xf numFmtId="0" fontId="0" fillId="0" borderId="0" xfId="0"/>
    <xf numFmtId="0" fontId="2" fillId="0" borderId="0" xfId="0" applyFont="1"/>
    <xf numFmtId="0" fontId="11" fillId="0" borderId="0" xfId="0" applyFont="1"/>
    <xf numFmtId="0" fontId="14" fillId="0" borderId="0" xfId="0" applyFont="1" applyAlignment="1">
      <alignment vertical="center"/>
    </xf>
    <xf numFmtId="167" fontId="2" fillId="0" borderId="0" xfId="0" applyNumberFormat="1" applyFont="1"/>
    <xf numFmtId="0" fontId="23" fillId="0" borderId="1" xfId="0" applyFont="1" applyBorder="1" applyAlignment="1">
      <alignment horizontal="right" vertical="center" wrapText="1" readingOrder="1"/>
    </xf>
    <xf numFmtId="165" fontId="23" fillId="0" borderId="1" xfId="1" applyNumberFormat="1" applyFont="1" applyBorder="1" applyAlignment="1">
      <alignment horizontal="right" vertical="center" wrapText="1" readingOrder="1"/>
    </xf>
    <xf numFmtId="0" fontId="24" fillId="0" borderId="1" xfId="0" applyFont="1" applyBorder="1" applyAlignment="1">
      <alignment horizontal="right" vertical="center" wrapText="1" readingOrder="1"/>
    </xf>
    <xf numFmtId="165" fontId="24" fillId="0" borderId="1" xfId="1" applyNumberFormat="1" applyFont="1" applyBorder="1" applyAlignment="1">
      <alignment horizontal="right" vertical="center" wrapText="1" readingOrder="1"/>
    </xf>
    <xf numFmtId="0" fontId="24" fillId="0" borderId="5" xfId="0" applyFont="1" applyBorder="1" applyAlignment="1">
      <alignment horizontal="right" vertical="center" wrapText="1" readingOrder="1"/>
    </xf>
    <xf numFmtId="167" fontId="23" fillId="0" borderId="7" xfId="0" applyNumberFormat="1" applyFont="1" applyBorder="1"/>
    <xf numFmtId="0" fontId="23" fillId="0" borderId="5" xfId="0" applyFont="1" applyBorder="1" applyAlignment="1">
      <alignment horizontal="right" vertical="center" wrapText="1" readingOrder="1"/>
    </xf>
    <xf numFmtId="0" fontId="24" fillId="0" borderId="7" xfId="0" applyFont="1" applyBorder="1" applyAlignment="1">
      <alignment horizontal="left" vertical="center" readingOrder="1"/>
    </xf>
    <xf numFmtId="167" fontId="23" fillId="0" borderId="12" xfId="0" applyNumberFormat="1" applyFont="1" applyBorder="1"/>
    <xf numFmtId="167" fontId="24" fillId="0" borderId="12" xfId="0" applyNumberFormat="1" applyFont="1" applyBorder="1"/>
    <xf numFmtId="0" fontId="2" fillId="0" borderId="0" xfId="0" applyFont="1" applyAlignment="1">
      <alignment vertical="top"/>
    </xf>
    <xf numFmtId="0" fontId="2" fillId="0" borderId="0" xfId="0" applyFont="1" applyAlignment="1">
      <alignment horizontal="right" vertical="top"/>
    </xf>
    <xf numFmtId="0" fontId="23" fillId="0" borderId="5" xfId="0" applyFont="1" applyBorder="1" applyAlignment="1">
      <alignment horizontal="right" vertical="top" wrapText="1"/>
    </xf>
    <xf numFmtId="167" fontId="23" fillId="0" borderId="7" xfId="0" applyNumberFormat="1" applyFont="1" applyBorder="1" applyAlignment="1">
      <alignment vertical="top"/>
    </xf>
    <xf numFmtId="0" fontId="6" fillId="0" borderId="5" xfId="0" applyFont="1" applyBorder="1" applyAlignment="1">
      <alignment horizontal="right" vertical="top" wrapText="1" readingOrder="1"/>
    </xf>
    <xf numFmtId="17" fontId="6" fillId="0" borderId="5" xfId="0" applyNumberFormat="1" applyFont="1" applyBorder="1" applyAlignment="1">
      <alignment horizontal="right" vertical="top" wrapText="1" readingOrder="1"/>
    </xf>
    <xf numFmtId="0" fontId="7" fillId="2" borderId="7" xfId="0" applyFont="1" applyFill="1" applyBorder="1" applyAlignment="1">
      <alignment horizontal="left" vertical="top" readingOrder="1"/>
    </xf>
    <xf numFmtId="167" fontId="12" fillId="2" borderId="5" xfId="1" applyNumberFormat="1" applyFont="1" applyFill="1" applyBorder="1" applyAlignment="1">
      <alignment horizontal="right" vertical="top" wrapText="1" readingOrder="1"/>
    </xf>
    <xf numFmtId="0" fontId="24" fillId="2" borderId="5" xfId="0" applyFont="1" applyFill="1" applyBorder="1" applyAlignment="1">
      <alignment horizontal="right" vertical="top" wrapText="1"/>
    </xf>
    <xf numFmtId="0" fontId="5" fillId="0" borderId="7" xfId="0" applyFont="1" applyBorder="1" applyAlignment="1">
      <alignment vertical="top" readingOrder="1"/>
    </xf>
    <xf numFmtId="0" fontId="34" fillId="0" borderId="0" xfId="0" applyFont="1" applyAlignment="1">
      <alignment horizontal="left" vertical="top" readingOrder="1"/>
    </xf>
    <xf numFmtId="0" fontId="27" fillId="0" borderId="0" xfId="0" applyFont="1" applyAlignment="1">
      <alignment vertical="top"/>
    </xf>
    <xf numFmtId="167" fontId="26" fillId="0" borderId="0" xfId="1" applyNumberFormat="1" applyFont="1" applyBorder="1" applyAlignment="1">
      <alignment horizontal="right" vertical="top" wrapText="1" readingOrder="1"/>
    </xf>
    <xf numFmtId="167" fontId="28" fillId="0" borderId="0" xfId="1" applyNumberFormat="1" applyFont="1" applyBorder="1" applyAlignment="1">
      <alignment horizontal="right" vertical="top" wrapText="1" readingOrder="1"/>
    </xf>
    <xf numFmtId="167" fontId="19" fillId="0" borderId="0" xfId="1" applyNumberFormat="1" applyFont="1" applyBorder="1" applyAlignment="1">
      <alignment horizontal="right" vertical="top" wrapText="1" readingOrder="1"/>
    </xf>
    <xf numFmtId="167" fontId="17" fillId="0" borderId="0" xfId="1" applyNumberFormat="1" applyFont="1" applyBorder="1" applyAlignment="1">
      <alignment horizontal="right" vertical="top" wrapText="1" readingOrder="1"/>
    </xf>
    <xf numFmtId="165" fontId="2" fillId="0" borderId="0" xfId="0" applyNumberFormat="1" applyFont="1" applyAlignment="1">
      <alignment vertical="top"/>
    </xf>
    <xf numFmtId="165" fontId="2" fillId="0" borderId="0" xfId="1" applyNumberFormat="1" applyFont="1" applyAlignment="1">
      <alignment vertical="top"/>
    </xf>
    <xf numFmtId="0" fontId="0" fillId="0" borderId="0" xfId="0" applyAlignment="1">
      <alignment vertical="top"/>
    </xf>
    <xf numFmtId="0" fontId="23" fillId="0" borderId="5" xfId="0" applyFont="1" applyBorder="1" applyAlignment="1">
      <alignment horizontal="center" vertical="top" wrapText="1"/>
    </xf>
    <xf numFmtId="0" fontId="6" fillId="0" borderId="5" xfId="4" applyFont="1" applyBorder="1" applyAlignment="1">
      <alignment horizontal="right" vertical="top" wrapText="1" readingOrder="1"/>
    </xf>
    <xf numFmtId="17" fontId="6" fillId="0" borderId="5" xfId="4" applyNumberFormat="1" applyFont="1" applyBorder="1" applyAlignment="1">
      <alignment horizontal="right" vertical="top" wrapText="1" readingOrder="1"/>
    </xf>
    <xf numFmtId="167" fontId="0" fillId="0" borderId="0" xfId="0" applyNumberFormat="1" applyAlignment="1">
      <alignment vertical="top"/>
    </xf>
    <xf numFmtId="0" fontId="24" fillId="2" borderId="7" xfId="0" applyFont="1" applyFill="1" applyBorder="1" applyAlignment="1">
      <alignment horizontal="left" vertical="top" readingOrder="1"/>
    </xf>
    <xf numFmtId="0" fontId="20" fillId="2" borderId="5" xfId="0" applyFont="1" applyFill="1" applyBorder="1" applyAlignment="1">
      <alignment horizontal="right" vertical="top" wrapText="1"/>
    </xf>
    <xf numFmtId="0" fontId="20" fillId="2" borderId="9" xfId="0" applyFont="1" applyFill="1" applyBorder="1" applyAlignment="1">
      <alignment horizontal="right" vertical="top" wrapText="1"/>
    </xf>
    <xf numFmtId="0" fontId="38" fillId="0" borderId="0" xfId="12" applyAlignment="1">
      <alignment vertical="top"/>
    </xf>
    <xf numFmtId="17" fontId="6" fillId="0" borderId="5" xfId="1" applyNumberFormat="1" applyFont="1" applyFill="1" applyBorder="1" applyAlignment="1">
      <alignment horizontal="right" vertical="top" wrapText="1" readingOrder="1"/>
    </xf>
    <xf numFmtId="166" fontId="24" fillId="0" borderId="5" xfId="6" applyNumberFormat="1" applyFont="1" applyFill="1" applyBorder="1" applyAlignment="1">
      <alignment horizontal="right" vertical="top" wrapText="1" readingOrder="1"/>
    </xf>
    <xf numFmtId="166" fontId="23" fillId="0" borderId="5" xfId="6" applyNumberFormat="1" applyFont="1" applyFill="1" applyBorder="1" applyAlignment="1">
      <alignment horizontal="right" vertical="top" wrapText="1" readingOrder="1"/>
    </xf>
    <xf numFmtId="171" fontId="6" fillId="0" borderId="5" xfId="1" applyNumberFormat="1" applyFont="1" applyFill="1" applyBorder="1" applyAlignment="1">
      <alignment horizontal="right" vertical="top" wrapText="1" readingOrder="1"/>
    </xf>
    <xf numFmtId="167" fontId="24" fillId="0" borderId="7" xfId="0" applyNumberFormat="1" applyFont="1" applyBorder="1"/>
    <xf numFmtId="3" fontId="24" fillId="2" borderId="5" xfId="0" applyNumberFormat="1" applyFont="1" applyFill="1" applyBorder="1" applyAlignment="1">
      <alignment horizontal="right" vertical="top" wrapText="1" readingOrder="1"/>
    </xf>
    <xf numFmtId="0" fontId="40" fillId="0" borderId="0" xfId="0" applyFont="1"/>
    <xf numFmtId="172" fontId="0" fillId="0" borderId="0" xfId="0" applyNumberFormat="1" applyAlignment="1">
      <alignment horizontal="left"/>
    </xf>
    <xf numFmtId="0" fontId="0" fillId="0" borderId="2" xfId="0" applyBorder="1"/>
    <xf numFmtId="0" fontId="41" fillId="0" borderId="0" xfId="0" applyFont="1"/>
    <xf numFmtId="0" fontId="2" fillId="0" borderId="0" xfId="0" applyFont="1" applyAlignment="1">
      <alignment horizontal="center"/>
    </xf>
    <xf numFmtId="173" fontId="2" fillId="0" borderId="0" xfId="0" applyNumberFormat="1" applyFont="1"/>
    <xf numFmtId="173" fontId="42" fillId="0" borderId="0" xfId="0" applyNumberFormat="1" applyFont="1" applyAlignment="1">
      <alignment horizontal="center"/>
    </xf>
    <xf numFmtId="173" fontId="42" fillId="0" borderId="0" xfId="0" applyNumberFormat="1" applyFont="1"/>
    <xf numFmtId="174" fontId="43" fillId="0" borderId="17" xfId="0" applyNumberFormat="1" applyFont="1" applyBorder="1" applyAlignment="1">
      <alignment horizontal="center" vertical="top" readingOrder="1"/>
    </xf>
    <xf numFmtId="0" fontId="2" fillId="0" borderId="17" xfId="0" applyFont="1" applyBorder="1"/>
    <xf numFmtId="9" fontId="18" fillId="0" borderId="18" xfId="2" applyFont="1" applyBorder="1" applyAlignment="1">
      <alignment horizontal="right" vertical="center" wrapText="1" readingOrder="1"/>
    </xf>
    <xf numFmtId="9" fontId="18" fillId="0" borderId="18" xfId="2" applyFont="1" applyFill="1" applyBorder="1" applyAlignment="1">
      <alignment horizontal="right" vertical="top" wrapText="1" readingOrder="1"/>
    </xf>
    <xf numFmtId="9" fontId="18" fillId="0" borderId="18" xfId="2" applyFont="1" applyFill="1" applyBorder="1" applyAlignment="1">
      <alignment horizontal="right" vertical="center" wrapText="1" readingOrder="1"/>
    </xf>
    <xf numFmtId="164" fontId="23" fillId="0" borderId="5" xfId="1" applyFont="1" applyFill="1" applyBorder="1" applyAlignment="1">
      <alignment horizontal="right" vertical="top" wrapText="1" readingOrder="1"/>
    </xf>
    <xf numFmtId="0" fontId="0" fillId="0" borderId="0" xfId="0" applyAlignment="1">
      <alignment vertical="center" wrapText="1"/>
    </xf>
    <xf numFmtId="175" fontId="0" fillId="0" borderId="0" xfId="0" applyNumberFormat="1" applyAlignment="1">
      <alignment vertical="center" wrapText="1"/>
    </xf>
    <xf numFmtId="0" fontId="5" fillId="0" borderId="5" xfId="0" applyFont="1" applyBorder="1" applyAlignment="1">
      <alignment vertical="top" readingOrder="1"/>
    </xf>
    <xf numFmtId="0" fontId="6" fillId="0" borderId="5" xfId="0" applyFont="1" applyBorder="1" applyAlignment="1">
      <alignment vertical="top" readingOrder="1"/>
    </xf>
    <xf numFmtId="3" fontId="23" fillId="0" borderId="5" xfId="1" applyNumberFormat="1" applyFont="1" applyFill="1" applyBorder="1" applyAlignment="1">
      <alignment horizontal="right" vertical="top" wrapText="1" readingOrder="1"/>
    </xf>
    <xf numFmtId="3" fontId="8" fillId="2" borderId="5" xfId="6" applyNumberFormat="1" applyFont="1" applyFill="1" applyBorder="1" applyAlignment="1">
      <alignment horizontal="right" vertical="top" wrapText="1" readingOrder="1"/>
    </xf>
    <xf numFmtId="3" fontId="23" fillId="0" borderId="5" xfId="0" applyNumberFormat="1" applyFont="1" applyBorder="1" applyAlignment="1">
      <alignment horizontal="right" vertical="top" wrapText="1"/>
    </xf>
    <xf numFmtId="0" fontId="24" fillId="2" borderId="6" xfId="0" applyFont="1" applyFill="1" applyBorder="1" applyAlignment="1">
      <alignment horizontal="right" vertical="top" wrapText="1"/>
    </xf>
    <xf numFmtId="0" fontId="24" fillId="2" borderId="8" xfId="0" applyFont="1" applyFill="1" applyBorder="1" applyAlignment="1">
      <alignment horizontal="right" vertical="top" wrapText="1"/>
    </xf>
    <xf numFmtId="176" fontId="43" fillId="0" borderId="18" xfId="0" applyNumberFormat="1" applyFont="1" applyBorder="1" applyAlignment="1">
      <alignment horizontal="center" vertical="top" readingOrder="1"/>
    </xf>
    <xf numFmtId="0" fontId="43" fillId="0" borderId="18" xfId="0" applyFont="1" applyBorder="1" applyAlignment="1">
      <alignment horizontal="center" vertical="top" readingOrder="1"/>
    </xf>
    <xf numFmtId="3" fontId="0" fillId="0" borderId="0" xfId="0" applyNumberFormat="1" applyAlignment="1">
      <alignment vertical="top"/>
    </xf>
    <xf numFmtId="17" fontId="19" fillId="0" borderId="5" xfId="0" applyNumberFormat="1" applyFont="1" applyBorder="1" applyAlignment="1">
      <alignment horizontal="center" vertical="top" wrapText="1" readingOrder="1"/>
    </xf>
    <xf numFmtId="0" fontId="46" fillId="0" borderId="0" xfId="0" applyFont="1" applyAlignment="1">
      <alignment horizontal="left"/>
    </xf>
    <xf numFmtId="0" fontId="47" fillId="0" borderId="0" xfId="0" applyFont="1"/>
    <xf numFmtId="0" fontId="48" fillId="0" borderId="0" xfId="0" applyFont="1"/>
    <xf numFmtId="0" fontId="50" fillId="0" borderId="0" xfId="0" applyFont="1" applyAlignment="1">
      <alignment horizontal="left"/>
    </xf>
    <xf numFmtId="0" fontId="3" fillId="8" borderId="0" xfId="0" applyFont="1" applyFill="1" applyAlignment="1">
      <alignment horizontal="left" vertical="center" wrapText="1" indent="2" readingOrder="1"/>
    </xf>
    <xf numFmtId="0" fontId="45" fillId="0" borderId="0" xfId="0" applyFont="1" applyAlignment="1">
      <alignment vertical="center"/>
    </xf>
    <xf numFmtId="0" fontId="10" fillId="8" borderId="12" xfId="0" applyFont="1" applyFill="1" applyBorder="1" applyAlignment="1">
      <alignment horizontal="left" vertical="center" wrapText="1" readingOrder="1"/>
    </xf>
    <xf numFmtId="0" fontId="22" fillId="8" borderId="1" xfId="0" applyFont="1" applyFill="1" applyBorder="1" applyAlignment="1">
      <alignment horizontal="right" vertical="center" wrapText="1" readingOrder="1"/>
    </xf>
    <xf numFmtId="167" fontId="22" fillId="8" borderId="1" xfId="0" applyNumberFormat="1" applyFont="1" applyFill="1" applyBorder="1" applyAlignment="1">
      <alignment horizontal="right" vertical="center" wrapText="1" readingOrder="1"/>
    </xf>
    <xf numFmtId="167" fontId="10" fillId="8" borderId="13" xfId="0" applyNumberFormat="1" applyFont="1" applyFill="1" applyBorder="1" applyAlignment="1">
      <alignment horizontal="right" vertical="center" wrapText="1" readingOrder="1"/>
    </xf>
    <xf numFmtId="0" fontId="3" fillId="8" borderId="0" xfId="0" applyFont="1" applyFill="1" applyAlignment="1">
      <alignment horizontal="left" vertical="top" wrapText="1" readingOrder="1"/>
    </xf>
    <xf numFmtId="0" fontId="3" fillId="8" borderId="0" xfId="0" applyFont="1" applyFill="1" applyAlignment="1">
      <alignment horizontal="center" vertical="top" wrapText="1" readingOrder="1"/>
    </xf>
    <xf numFmtId="0" fontId="3" fillId="8" borderId="0" xfId="0" applyFont="1" applyFill="1" applyAlignment="1">
      <alignment horizontal="right" vertical="top" wrapText="1" readingOrder="1"/>
    </xf>
    <xf numFmtId="0" fontId="10" fillId="8" borderId="7" xfId="0" applyFont="1" applyFill="1" applyBorder="1" applyAlignment="1">
      <alignment vertical="top" readingOrder="1"/>
    </xf>
    <xf numFmtId="0" fontId="10" fillId="8" borderId="5" xfId="0" applyFont="1" applyFill="1" applyBorder="1" applyAlignment="1">
      <alignment vertical="top" readingOrder="1"/>
    </xf>
    <xf numFmtId="0" fontId="23" fillId="8" borderId="5" xfId="0" applyFont="1" applyFill="1" applyBorder="1" applyAlignment="1">
      <alignment horizontal="right" vertical="top" wrapText="1"/>
    </xf>
    <xf numFmtId="3" fontId="3" fillId="8" borderId="3" xfId="1" applyNumberFormat="1" applyFont="1" applyFill="1" applyBorder="1" applyAlignment="1">
      <alignment horizontal="right" vertical="top" wrapText="1" readingOrder="1"/>
    </xf>
    <xf numFmtId="0" fontId="45" fillId="0" borderId="0" xfId="0" applyFont="1" applyAlignment="1">
      <alignment vertical="top"/>
    </xf>
    <xf numFmtId="0" fontId="3" fillId="8" borderId="14" xfId="0" applyFont="1" applyFill="1" applyBorder="1" applyAlignment="1">
      <alignment horizontal="right" vertical="top" wrapText="1" readingOrder="1"/>
    </xf>
    <xf numFmtId="0" fontId="3" fillId="8" borderId="12" xfId="0" applyFont="1" applyFill="1" applyBorder="1" applyAlignment="1">
      <alignment horizontal="left" vertical="top" wrapText="1" readingOrder="1"/>
    </xf>
    <xf numFmtId="0" fontId="10" fillId="8" borderId="7" xfId="0" applyFont="1" applyFill="1" applyBorder="1" applyAlignment="1">
      <alignment vertical="top" wrapText="1" readingOrder="1"/>
    </xf>
    <xf numFmtId="3" fontId="10" fillId="8" borderId="5" xfId="0" applyNumberFormat="1" applyFont="1" applyFill="1" applyBorder="1" applyAlignment="1">
      <alignment vertical="top" wrapText="1" readingOrder="1"/>
    </xf>
    <xf numFmtId="0" fontId="10" fillId="8" borderId="5" xfId="0" applyFont="1" applyFill="1" applyBorder="1" applyAlignment="1">
      <alignment vertical="top" wrapText="1" readingOrder="1"/>
    </xf>
    <xf numFmtId="0" fontId="23" fillId="8" borderId="9" xfId="0" applyFont="1" applyFill="1" applyBorder="1" applyAlignment="1">
      <alignment horizontal="right" vertical="top" wrapText="1"/>
    </xf>
    <xf numFmtId="17" fontId="19" fillId="0" borderId="6" xfId="0" applyNumberFormat="1" applyFont="1" applyBorder="1" applyAlignment="1">
      <alignment horizontal="center" vertical="top" wrapText="1" readingOrder="1"/>
    </xf>
    <xf numFmtId="0" fontId="3" fillId="8" borderId="3" xfId="0" applyFont="1" applyFill="1" applyBorder="1" applyAlignment="1">
      <alignment horizontal="left" vertical="top" readingOrder="1"/>
    </xf>
    <xf numFmtId="0" fontId="3" fillId="8" borderId="3" xfId="0" applyFont="1" applyFill="1" applyBorder="1" applyAlignment="1">
      <alignment horizontal="right" vertical="top" wrapText="1"/>
    </xf>
    <xf numFmtId="0" fontId="3" fillId="8" borderId="14" xfId="0" applyFont="1" applyFill="1" applyBorder="1" applyAlignment="1">
      <alignment vertical="top" wrapText="1" readingOrder="1"/>
    </xf>
    <xf numFmtId="0" fontId="3" fillId="8" borderId="25" xfId="0" applyFont="1" applyFill="1" applyBorder="1" applyAlignment="1">
      <alignment horizontal="right" vertical="top" wrapText="1" readingOrder="1"/>
    </xf>
    <xf numFmtId="0" fontId="51" fillId="0" borderId="0" xfId="0" applyFont="1" applyAlignment="1">
      <alignment horizontal="center" vertical="top"/>
    </xf>
    <xf numFmtId="167" fontId="23" fillId="3" borderId="7" xfId="0" applyNumberFormat="1" applyFont="1" applyFill="1" applyBorder="1" applyAlignment="1">
      <alignment vertical="top"/>
    </xf>
    <xf numFmtId="0" fontId="53" fillId="0" borderId="29" xfId="0" applyFont="1" applyBorder="1" applyAlignment="1">
      <alignment horizontal="right" vertical="center" wrapText="1" readingOrder="1"/>
    </xf>
    <xf numFmtId="0" fontId="55" fillId="0" borderId="29" xfId="0" applyFont="1" applyBorder="1" applyAlignment="1">
      <alignment horizontal="right" vertical="center" wrapText="1" readingOrder="1"/>
    </xf>
    <xf numFmtId="0" fontId="57" fillId="10" borderId="32" xfId="0" applyFont="1" applyFill="1" applyBorder="1" applyAlignment="1">
      <alignment horizontal="right" vertical="center" wrapText="1" readingOrder="1"/>
    </xf>
    <xf numFmtId="167" fontId="55" fillId="10" borderId="32" xfId="0" applyNumberFormat="1" applyFont="1" applyFill="1" applyBorder="1" applyAlignment="1">
      <alignment horizontal="right" vertical="center" wrapText="1" readingOrder="1"/>
    </xf>
    <xf numFmtId="167" fontId="56" fillId="10" borderId="33" xfId="0" applyNumberFormat="1" applyFont="1" applyFill="1" applyBorder="1" applyAlignment="1">
      <alignment horizontal="right" vertical="center" wrapText="1" readingOrder="1"/>
    </xf>
    <xf numFmtId="0" fontId="58" fillId="9" borderId="29" xfId="0" applyFont="1" applyFill="1" applyBorder="1" applyAlignment="1">
      <alignment horizontal="right" vertical="center" wrapText="1" readingOrder="1"/>
    </xf>
    <xf numFmtId="0" fontId="52" fillId="9" borderId="29" xfId="0" applyFont="1" applyFill="1" applyBorder="1" applyAlignment="1">
      <alignment horizontal="left" vertical="center" wrapText="1" readingOrder="1"/>
    </xf>
    <xf numFmtId="164" fontId="2" fillId="0" borderId="0" xfId="1" applyFont="1" applyAlignment="1">
      <alignment vertical="top"/>
    </xf>
    <xf numFmtId="167" fontId="59" fillId="0" borderId="13" xfId="0" applyNumberFormat="1" applyFont="1" applyBorder="1" applyAlignment="1">
      <alignment horizontal="right" vertical="center" wrapText="1" readingOrder="1"/>
    </xf>
    <xf numFmtId="167" fontId="60" fillId="0" borderId="13" xfId="0" applyNumberFormat="1" applyFont="1" applyBorder="1" applyAlignment="1">
      <alignment horizontal="right" vertical="center" wrapText="1" readingOrder="1"/>
    </xf>
    <xf numFmtId="0" fontId="24" fillId="11" borderId="7" xfId="0" applyFont="1" applyFill="1" applyBorder="1" applyAlignment="1">
      <alignment horizontal="left" vertical="center" readingOrder="1"/>
    </xf>
    <xf numFmtId="0" fontId="24" fillId="11" borderId="1" xfId="0" applyFont="1" applyFill="1" applyBorder="1" applyAlignment="1">
      <alignment horizontal="right" vertical="center" wrapText="1" readingOrder="1"/>
    </xf>
    <xf numFmtId="165" fontId="24" fillId="11" borderId="1" xfId="1" applyNumberFormat="1" applyFont="1" applyFill="1" applyBorder="1" applyAlignment="1">
      <alignment horizontal="right" vertical="center" wrapText="1" readingOrder="1"/>
    </xf>
    <xf numFmtId="167" fontId="59" fillId="11" borderId="13" xfId="0" applyNumberFormat="1" applyFont="1" applyFill="1" applyBorder="1" applyAlignment="1">
      <alignment horizontal="right" vertical="center" wrapText="1" readingOrder="1"/>
    </xf>
    <xf numFmtId="0" fontId="24" fillId="12" borderId="3" xfId="0" applyFont="1" applyFill="1" applyBorder="1" applyAlignment="1">
      <alignment horizontal="right" vertical="center" wrapText="1" readingOrder="1"/>
    </xf>
    <xf numFmtId="167" fontId="24" fillId="12" borderId="3" xfId="0" applyNumberFormat="1" applyFont="1" applyFill="1" applyBorder="1" applyAlignment="1">
      <alignment horizontal="right" vertical="center" wrapText="1" readingOrder="1"/>
    </xf>
    <xf numFmtId="167" fontId="59" fillId="12" borderId="11" xfId="0" applyNumberFormat="1" applyFont="1" applyFill="1" applyBorder="1" applyAlignment="1">
      <alignment horizontal="right" vertical="center" wrapText="1" readingOrder="1"/>
    </xf>
    <xf numFmtId="0" fontId="24" fillId="12" borderId="15" xfId="0" applyFont="1" applyFill="1" applyBorder="1" applyAlignment="1">
      <alignment horizontal="left" vertical="center" wrapText="1" readingOrder="1"/>
    </xf>
    <xf numFmtId="0" fontId="16" fillId="12" borderId="3" xfId="0" applyFont="1" applyFill="1" applyBorder="1" applyAlignment="1">
      <alignment horizontal="right" vertical="center" wrapText="1" readingOrder="1"/>
    </xf>
    <xf numFmtId="167" fontId="16" fillId="12" borderId="3" xfId="0" applyNumberFormat="1" applyFont="1" applyFill="1" applyBorder="1" applyAlignment="1">
      <alignment horizontal="right" vertical="center" wrapText="1" readingOrder="1"/>
    </xf>
    <xf numFmtId="165" fontId="59" fillId="11" borderId="13" xfId="0" applyNumberFormat="1" applyFont="1" applyFill="1" applyBorder="1" applyAlignment="1">
      <alignment horizontal="right" vertical="center" wrapText="1" readingOrder="1"/>
    </xf>
    <xf numFmtId="0" fontId="57" fillId="13" borderId="32" xfId="0" applyFont="1" applyFill="1" applyBorder="1" applyAlignment="1">
      <alignment horizontal="right" vertical="center" wrapText="1" readingOrder="1"/>
    </xf>
    <xf numFmtId="167" fontId="55" fillId="13" borderId="32" xfId="0" applyNumberFormat="1" applyFont="1" applyFill="1" applyBorder="1" applyAlignment="1">
      <alignment horizontal="right" vertical="center" wrapText="1" readingOrder="1"/>
    </xf>
    <xf numFmtId="167" fontId="56" fillId="13" borderId="33" xfId="0" applyNumberFormat="1" applyFont="1" applyFill="1" applyBorder="1" applyAlignment="1">
      <alignment horizontal="right" vertical="center" wrapText="1" readingOrder="1"/>
    </xf>
    <xf numFmtId="0" fontId="23" fillId="12" borderId="5" xfId="0" applyFont="1" applyFill="1" applyBorder="1" applyAlignment="1">
      <alignment horizontal="right" vertical="top" wrapText="1"/>
    </xf>
    <xf numFmtId="0" fontId="24" fillId="12" borderId="7" xfId="0" applyFont="1" applyFill="1" applyBorder="1" applyAlignment="1">
      <alignment vertical="top" readingOrder="1"/>
    </xf>
    <xf numFmtId="0" fontId="24" fillId="12" borderId="5" xfId="0" applyFont="1" applyFill="1" applyBorder="1" applyAlignment="1">
      <alignment vertical="top" readingOrder="1"/>
    </xf>
    <xf numFmtId="177" fontId="24" fillId="0" borderId="5" xfId="1" applyNumberFormat="1" applyFont="1" applyBorder="1" applyAlignment="1">
      <alignment horizontal="right" vertical="top" wrapText="1" readingOrder="1"/>
    </xf>
    <xf numFmtId="177" fontId="23" fillId="0" borderId="5" xfId="1" applyNumberFormat="1" applyFont="1" applyFill="1" applyBorder="1" applyAlignment="1">
      <alignment horizontal="right" vertical="top" wrapText="1" readingOrder="1"/>
    </xf>
    <xf numFmtId="177" fontId="24" fillId="0" borderId="5" xfId="1" applyNumberFormat="1" applyFont="1" applyFill="1" applyBorder="1" applyAlignment="1">
      <alignment horizontal="right" vertical="top" wrapText="1" readingOrder="1"/>
    </xf>
    <xf numFmtId="177" fontId="11" fillId="0" borderId="5" xfId="1" applyNumberFormat="1" applyFont="1" applyBorder="1" applyAlignment="1">
      <alignment horizontal="right" vertical="top" wrapText="1" readingOrder="1"/>
    </xf>
    <xf numFmtId="177" fontId="12" fillId="2" borderId="5" xfId="1" applyNumberFormat="1" applyFont="1" applyFill="1" applyBorder="1" applyAlignment="1">
      <alignment horizontal="right" vertical="top" wrapText="1" readingOrder="1"/>
    </xf>
    <xf numFmtId="177" fontId="8" fillId="2" borderId="9" xfId="1" applyNumberFormat="1" applyFont="1" applyFill="1" applyBorder="1" applyAlignment="1">
      <alignment horizontal="right" vertical="top" wrapText="1" readingOrder="1"/>
    </xf>
    <xf numFmtId="177" fontId="11" fillId="0" borderId="5" xfId="1" applyNumberFormat="1" applyFont="1" applyBorder="1" applyAlignment="1">
      <alignment horizontal="right" vertical="top" wrapText="1"/>
    </xf>
    <xf numFmtId="177" fontId="8" fillId="2" borderId="5" xfId="1" applyNumberFormat="1" applyFont="1" applyFill="1" applyBorder="1" applyAlignment="1">
      <alignment horizontal="right" vertical="top" wrapText="1" readingOrder="1"/>
    </xf>
    <xf numFmtId="177" fontId="11" fillId="0" borderId="5" xfId="1" applyNumberFormat="1" applyFont="1" applyFill="1" applyBorder="1" applyAlignment="1">
      <alignment horizontal="right" vertical="top" wrapText="1" readingOrder="1"/>
    </xf>
    <xf numFmtId="177" fontId="24" fillId="0" borderId="5" xfId="6" applyNumberFormat="1" applyFont="1" applyFill="1" applyBorder="1" applyAlignment="1">
      <alignment horizontal="right" vertical="top" wrapText="1" readingOrder="1"/>
    </xf>
    <xf numFmtId="177" fontId="23" fillId="0" borderId="5" xfId="6" applyNumberFormat="1" applyFont="1" applyFill="1" applyBorder="1" applyAlignment="1">
      <alignment horizontal="right" vertical="top" wrapText="1" readingOrder="1"/>
    </xf>
    <xf numFmtId="177" fontId="11" fillId="0" borderId="5" xfId="1" applyNumberFormat="1" applyFont="1" applyBorder="1" applyAlignment="1">
      <alignment vertical="top" wrapText="1" readingOrder="1"/>
    </xf>
    <xf numFmtId="177" fontId="11" fillId="0" borderId="5" xfId="1" applyNumberFormat="1" applyFont="1" applyFill="1" applyBorder="1" applyAlignment="1">
      <alignment horizontal="right" vertical="top" wrapText="1"/>
    </xf>
    <xf numFmtId="177" fontId="18" fillId="0" borderId="18" xfId="13" applyNumberFormat="1" applyFont="1" applyBorder="1" applyAlignment="1">
      <alignment horizontal="right" vertical="center" wrapText="1" readingOrder="1"/>
    </xf>
    <xf numFmtId="177" fontId="18" fillId="0" borderId="18" xfId="13" applyNumberFormat="1" applyFont="1" applyFill="1" applyBorder="1" applyAlignment="1">
      <alignment horizontal="right" vertical="top" wrapText="1" readingOrder="1"/>
    </xf>
    <xf numFmtId="177" fontId="18" fillId="0" borderId="18" xfId="13" applyNumberFormat="1" applyFont="1" applyFill="1" applyBorder="1" applyAlignment="1">
      <alignment horizontal="right" vertical="center" wrapText="1" readingOrder="1"/>
    </xf>
    <xf numFmtId="3" fontId="8" fillId="12" borderId="5" xfId="1" applyNumberFormat="1" applyFont="1" applyFill="1" applyBorder="1" applyAlignment="1">
      <alignment horizontal="right" vertical="top" wrapText="1" readingOrder="1"/>
    </xf>
    <xf numFmtId="177" fontId="12" fillId="12" borderId="5" xfId="1" applyNumberFormat="1" applyFont="1" applyFill="1" applyBorder="1" applyAlignment="1">
      <alignment horizontal="right" vertical="top" wrapText="1" readingOrder="1"/>
    </xf>
    <xf numFmtId="177" fontId="8" fillId="12" borderId="9" xfId="1" applyNumberFormat="1" applyFont="1" applyFill="1" applyBorder="1" applyAlignment="1">
      <alignment horizontal="right" vertical="top" wrapText="1" readingOrder="1"/>
    </xf>
    <xf numFmtId="164" fontId="23" fillId="0" borderId="9" xfId="1" applyFont="1" applyFill="1" applyBorder="1" applyAlignment="1">
      <alignment horizontal="right" vertical="top" wrapText="1" readingOrder="1"/>
    </xf>
    <xf numFmtId="9" fontId="8" fillId="2" borderId="9" xfId="2" applyFont="1" applyFill="1" applyBorder="1" applyAlignment="1">
      <alignment horizontal="right" vertical="top" wrapText="1" readingOrder="1"/>
    </xf>
    <xf numFmtId="9" fontId="11" fillId="0" borderId="5" xfId="2" applyFont="1" applyFill="1" applyBorder="1" applyAlignment="1">
      <alignment horizontal="right" vertical="top" wrapText="1" readingOrder="1"/>
    </xf>
    <xf numFmtId="9" fontId="12" fillId="12" borderId="5" xfId="2" applyFont="1" applyFill="1" applyBorder="1" applyAlignment="1">
      <alignment horizontal="right" vertical="top" wrapText="1" readingOrder="1"/>
    </xf>
    <xf numFmtId="9" fontId="8" fillId="12" borderId="9" xfId="2" applyFont="1" applyFill="1" applyBorder="1" applyAlignment="1">
      <alignment horizontal="right" vertical="top" wrapText="1" readingOrder="1"/>
    </xf>
    <xf numFmtId="164" fontId="24" fillId="0" borderId="5" xfId="1" applyFont="1" applyFill="1" applyBorder="1" applyAlignment="1">
      <alignment horizontal="right" vertical="top" wrapText="1" readingOrder="1"/>
    </xf>
    <xf numFmtId="17" fontId="19" fillId="0" borderId="0" xfId="0" applyNumberFormat="1" applyFont="1" applyAlignment="1">
      <alignment horizontal="center" vertical="top" wrapText="1" readingOrder="1"/>
    </xf>
    <xf numFmtId="177" fontId="12" fillId="0" borderId="5" xfId="1" applyNumberFormat="1" applyFont="1" applyBorder="1" applyAlignment="1">
      <alignment horizontal="right" vertical="top" wrapText="1" readingOrder="1"/>
    </xf>
    <xf numFmtId="177" fontId="12" fillId="0" borderId="5" xfId="1" applyNumberFormat="1" applyFont="1" applyBorder="1" applyAlignment="1">
      <alignment horizontal="right" vertical="top" wrapText="1"/>
    </xf>
    <xf numFmtId="177" fontId="12" fillId="0" borderId="5" xfId="1" applyNumberFormat="1" applyFont="1" applyFill="1" applyBorder="1" applyAlignment="1">
      <alignment horizontal="right" vertical="top" wrapText="1" readingOrder="1"/>
    </xf>
    <xf numFmtId="0" fontId="6" fillId="0" borderId="7" xfId="0" applyFont="1" applyBorder="1" applyAlignment="1">
      <alignment vertical="top" readingOrder="1"/>
    </xf>
    <xf numFmtId="177" fontId="23" fillId="0" borderId="5" xfId="1" applyNumberFormat="1" applyFont="1" applyBorder="1" applyAlignment="1">
      <alignment horizontal="right" vertical="top" wrapText="1" readingOrder="1"/>
    </xf>
    <xf numFmtId="171" fontId="23" fillId="0" borderId="5" xfId="1" applyNumberFormat="1" applyFont="1" applyFill="1" applyBorder="1" applyAlignment="1">
      <alignment horizontal="right" vertical="top" wrapText="1" readingOrder="1"/>
    </xf>
    <xf numFmtId="164" fontId="0" fillId="0" borderId="0" xfId="1" applyFont="1" applyAlignment="1">
      <alignment vertical="top"/>
    </xf>
    <xf numFmtId="171" fontId="2" fillId="0" borderId="0" xfId="1" applyNumberFormat="1" applyFont="1"/>
    <xf numFmtId="1" fontId="2" fillId="0" borderId="0" xfId="0" applyNumberFormat="1" applyFont="1"/>
    <xf numFmtId="1" fontId="11" fillId="0" borderId="0" xfId="0" applyNumberFormat="1" applyFont="1"/>
    <xf numFmtId="165" fontId="2" fillId="0" borderId="0" xfId="0" applyNumberFormat="1" applyFont="1"/>
    <xf numFmtId="0" fontId="43" fillId="0" borderId="0" xfId="0" applyFont="1" applyAlignment="1">
      <alignment horizontal="center" vertical="top" readingOrder="1"/>
    </xf>
    <xf numFmtId="0" fontId="2" fillId="0" borderId="0" xfId="0" applyFont="1" applyAlignment="1">
      <alignment vertical="center"/>
    </xf>
    <xf numFmtId="167" fontId="24" fillId="2" borderId="5" xfId="6" applyNumberFormat="1" applyFont="1" applyFill="1" applyBorder="1" applyAlignment="1">
      <alignment horizontal="right" vertical="top" wrapText="1" readingOrder="1"/>
    </xf>
    <xf numFmtId="167" fontId="24" fillId="2" borderId="5" xfId="6" applyNumberFormat="1" applyFont="1" applyFill="1" applyBorder="1" applyAlignment="1">
      <alignment horizontal="center" vertical="top" wrapText="1" readingOrder="1"/>
    </xf>
    <xf numFmtId="167" fontId="3" fillId="8" borderId="5" xfId="6" applyNumberFormat="1" applyFont="1" applyFill="1" applyBorder="1" applyAlignment="1">
      <alignment horizontal="center" vertical="top" wrapText="1" readingOrder="1"/>
    </xf>
    <xf numFmtId="167" fontId="20" fillId="2" borderId="5" xfId="6" applyNumberFormat="1" applyFont="1" applyFill="1" applyBorder="1" applyAlignment="1">
      <alignment horizontal="right" vertical="top" wrapText="1" readingOrder="1"/>
    </xf>
    <xf numFmtId="178" fontId="30" fillId="0" borderId="5" xfId="2" applyNumberFormat="1" applyFont="1" applyBorder="1" applyAlignment="1">
      <alignment horizontal="right" vertical="top" wrapText="1"/>
    </xf>
    <xf numFmtId="17" fontId="6" fillId="0" borderId="20" xfId="0" applyNumberFormat="1" applyFont="1" applyBorder="1" applyAlignment="1">
      <alignment horizontal="right" vertical="top" wrapText="1" readingOrder="1"/>
    </xf>
    <xf numFmtId="0" fontId="6" fillId="0" borderId="20" xfId="0" applyFont="1" applyBorder="1" applyAlignment="1">
      <alignment horizontal="right" vertical="top" wrapText="1" readingOrder="1"/>
    </xf>
    <xf numFmtId="0" fontId="23" fillId="0" borderId="20" xfId="0" applyFont="1" applyBorder="1" applyAlignment="1">
      <alignment horizontal="right" vertical="top" wrapText="1" readingOrder="1"/>
    </xf>
    <xf numFmtId="167" fontId="24" fillId="0" borderId="14" xfId="0" applyNumberFormat="1" applyFont="1" applyBorder="1"/>
    <xf numFmtId="0" fontId="24" fillId="0" borderId="0" xfId="0" applyFont="1" applyAlignment="1">
      <alignment horizontal="right" vertical="center" wrapText="1" readingOrder="1"/>
    </xf>
    <xf numFmtId="0" fontId="19" fillId="0" borderId="18" xfId="0" applyFont="1" applyBorder="1" applyAlignment="1">
      <alignment horizontal="center" vertical="center" readingOrder="1"/>
    </xf>
    <xf numFmtId="0" fontId="63" fillId="2" borderId="7" xfId="0" applyFont="1" applyFill="1" applyBorder="1" applyAlignment="1">
      <alignment horizontal="center" vertical="center" readingOrder="1"/>
    </xf>
    <xf numFmtId="167" fontId="18" fillId="0" borderId="18" xfId="0" applyNumberFormat="1" applyFont="1" applyBorder="1" applyAlignment="1">
      <alignment horizontal="center" vertical="center"/>
    </xf>
    <xf numFmtId="0" fontId="2" fillId="0" borderId="19" xfId="0" applyFont="1" applyBorder="1" applyAlignment="1">
      <alignment horizontal="center" vertical="center"/>
    </xf>
    <xf numFmtId="0" fontId="24" fillId="0" borderId="20" xfId="0" applyFont="1" applyBorder="1" applyAlignment="1">
      <alignment horizontal="right" vertical="top" wrapText="1" readingOrder="1"/>
    </xf>
    <xf numFmtId="0" fontId="20" fillId="12" borderId="7" xfId="0" applyFont="1" applyFill="1" applyBorder="1" applyAlignment="1">
      <alignment horizontal="center" vertical="top" readingOrder="1"/>
    </xf>
    <xf numFmtId="0" fontId="20" fillId="12" borderId="7" xfId="0" applyFont="1" applyFill="1" applyBorder="1" applyAlignment="1">
      <alignment horizontal="center" vertical="center" readingOrder="1"/>
    </xf>
    <xf numFmtId="9" fontId="23" fillId="0" borderId="20" xfId="0" applyNumberFormat="1" applyFont="1" applyBorder="1" applyAlignment="1">
      <alignment horizontal="right" vertical="top" wrapText="1" readingOrder="1"/>
    </xf>
    <xf numFmtId="9" fontId="23" fillId="0" borderId="34" xfId="0" applyNumberFormat="1" applyFont="1" applyBorder="1" applyAlignment="1">
      <alignment horizontal="right" vertical="top" wrapText="1" readingOrder="1"/>
    </xf>
    <xf numFmtId="0" fontId="6" fillId="0" borderId="5" xfId="7" applyFont="1" applyBorder="1" applyAlignment="1">
      <alignment horizontal="right" vertical="top" wrapText="1"/>
    </xf>
    <xf numFmtId="179" fontId="2" fillId="0" borderId="0" xfId="0" applyNumberFormat="1" applyFont="1"/>
    <xf numFmtId="178" fontId="30" fillId="0" borderId="5" xfId="6" applyNumberFormat="1" applyFont="1" applyBorder="1" applyAlignment="1">
      <alignment horizontal="right" vertical="top" wrapText="1"/>
    </xf>
    <xf numFmtId="17" fontId="6" fillId="0" borderId="6" xfId="0" applyNumberFormat="1" applyFont="1" applyBorder="1" applyAlignment="1">
      <alignment horizontal="right" vertical="top" wrapText="1" readingOrder="1"/>
    </xf>
    <xf numFmtId="17" fontId="6" fillId="0" borderId="1" xfId="0" applyNumberFormat="1" applyFont="1" applyBorder="1" applyAlignment="1">
      <alignment horizontal="right" vertical="top" wrapText="1" readingOrder="1"/>
    </xf>
    <xf numFmtId="0" fontId="11" fillId="0" borderId="0" xfId="0" applyFont="1" applyAlignment="1">
      <alignment vertical="top"/>
    </xf>
    <xf numFmtId="0" fontId="5" fillId="0" borderId="7" xfId="0" applyFont="1" applyBorder="1" applyAlignment="1">
      <alignment horizontal="left" vertical="top" readingOrder="1"/>
    </xf>
    <xf numFmtId="0" fontId="5" fillId="0" borderId="5" xfId="0" applyFont="1" applyBorder="1" applyAlignment="1">
      <alignment horizontal="left" vertical="top" readingOrder="1"/>
    </xf>
    <xf numFmtId="167" fontId="5" fillId="0" borderId="5" xfId="0" applyNumberFormat="1" applyFont="1" applyBorder="1" applyAlignment="1">
      <alignment horizontal="right" vertical="top" wrapText="1" readingOrder="1"/>
    </xf>
    <xf numFmtId="167" fontId="11" fillId="0" borderId="5" xfId="0" applyNumberFormat="1" applyFont="1" applyBorder="1" applyAlignment="1">
      <alignment horizontal="right" vertical="top" wrapText="1"/>
    </xf>
    <xf numFmtId="0" fontId="11" fillId="0" borderId="5" xfId="0" applyFont="1" applyBorder="1" applyAlignment="1">
      <alignment horizontal="right" vertical="top" wrapText="1"/>
    </xf>
    <xf numFmtId="9" fontId="23" fillId="0" borderId="9" xfId="2" applyFont="1" applyFill="1" applyBorder="1" applyAlignment="1">
      <alignment horizontal="right" vertical="top" wrapText="1" readingOrder="1"/>
    </xf>
    <xf numFmtId="167" fontId="23" fillId="0" borderId="5" xfId="0" applyNumberFormat="1" applyFont="1" applyBorder="1" applyAlignment="1">
      <alignment vertical="top"/>
    </xf>
    <xf numFmtId="9" fontId="23" fillId="0" borderId="5" xfId="2" applyFont="1" applyFill="1" applyBorder="1" applyAlignment="1">
      <alignment horizontal="right" vertical="top" wrapText="1" readingOrder="1"/>
    </xf>
    <xf numFmtId="0" fontId="12" fillId="0" borderId="0" xfId="0" applyFont="1" applyAlignment="1">
      <alignment vertical="top"/>
    </xf>
    <xf numFmtId="0" fontId="7" fillId="2" borderId="5" xfId="0" applyFont="1" applyFill="1" applyBorder="1" applyAlignment="1">
      <alignment horizontal="left" vertical="top" readingOrder="1"/>
    </xf>
    <xf numFmtId="9" fontId="12" fillId="2" borderId="5" xfId="2" applyFont="1" applyFill="1" applyBorder="1" applyAlignment="1">
      <alignment horizontal="right" vertical="top" wrapText="1" readingOrder="1"/>
    </xf>
    <xf numFmtId="9" fontId="24" fillId="2" borderId="9" xfId="2" applyFont="1" applyFill="1" applyBorder="1" applyAlignment="1">
      <alignment horizontal="left" vertical="top" readingOrder="1"/>
    </xf>
    <xf numFmtId="0" fontId="7" fillId="0" borderId="7" xfId="0" applyFont="1" applyBorder="1" applyAlignment="1">
      <alignment horizontal="left" vertical="top" readingOrder="1"/>
    </xf>
    <xf numFmtId="0" fontId="7" fillId="0" borderId="5" xfId="0" applyFont="1" applyBorder="1" applyAlignment="1">
      <alignment horizontal="left" vertical="top" readingOrder="1"/>
    </xf>
    <xf numFmtId="9" fontId="11" fillId="0" borderId="5" xfId="2" applyFont="1" applyBorder="1" applyAlignment="1">
      <alignment horizontal="right" vertical="top" wrapText="1" readingOrder="1"/>
    </xf>
    <xf numFmtId="167" fontId="23" fillId="0" borderId="0" xfId="0" applyNumberFormat="1" applyFont="1" applyAlignment="1">
      <alignment vertical="top"/>
    </xf>
    <xf numFmtId="0" fontId="6" fillId="5" borderId="20" xfId="0" applyFont="1" applyFill="1" applyBorder="1" applyAlignment="1">
      <alignment horizontal="right" vertical="top" wrapText="1" readingOrder="1"/>
    </xf>
    <xf numFmtId="0" fontId="6" fillId="3" borderId="5" xfId="0" applyFont="1" applyFill="1" applyBorder="1" applyAlignment="1">
      <alignment horizontal="right" vertical="top" wrapText="1" readingOrder="1"/>
    </xf>
    <xf numFmtId="0" fontId="39" fillId="0" borderId="0" xfId="0" applyFont="1" applyAlignment="1">
      <alignment vertical="top"/>
    </xf>
    <xf numFmtId="17" fontId="6" fillId="3" borderId="5" xfId="0" applyNumberFormat="1" applyFont="1" applyFill="1" applyBorder="1" applyAlignment="1">
      <alignment horizontal="right" vertical="top" wrapText="1" readingOrder="1"/>
    </xf>
    <xf numFmtId="0" fontId="24" fillId="2" borderId="9" xfId="0" applyFont="1" applyFill="1" applyBorder="1" applyAlignment="1">
      <alignment horizontal="left" vertical="top" readingOrder="1"/>
    </xf>
    <xf numFmtId="17" fontId="26" fillId="0" borderId="0" xfId="0" applyNumberFormat="1" applyFont="1" applyAlignment="1">
      <alignment horizontal="right" vertical="top" wrapText="1" readingOrder="1"/>
    </xf>
    <xf numFmtId="0" fontId="26" fillId="0" borderId="0" xfId="0" applyFont="1" applyAlignment="1">
      <alignment horizontal="right" vertical="top" wrapText="1" readingOrder="1"/>
    </xf>
    <xf numFmtId="0" fontId="62" fillId="0" borderId="0" xfId="16" applyFont="1"/>
    <xf numFmtId="0" fontId="21" fillId="0" borderId="0" xfId="0" applyFont="1" applyAlignment="1">
      <alignment vertical="top"/>
    </xf>
    <xf numFmtId="9" fontId="11" fillId="0" borderId="5" xfId="2" applyFont="1" applyBorder="1" applyAlignment="1">
      <alignment horizontal="right" vertical="top" wrapText="1"/>
    </xf>
    <xf numFmtId="0" fontId="7" fillId="12" borderId="5" xfId="0" applyFont="1" applyFill="1" applyBorder="1" applyAlignment="1">
      <alignment horizontal="left" vertical="top" readingOrder="1"/>
    </xf>
    <xf numFmtId="0" fontId="24" fillId="12" borderId="5" xfId="0" applyFont="1" applyFill="1" applyBorder="1" applyAlignment="1">
      <alignment horizontal="right" vertical="top" wrapText="1"/>
    </xf>
    <xf numFmtId="0" fontId="26" fillId="0" borderId="0" xfId="0" applyFont="1" applyAlignment="1">
      <alignment horizontal="left" vertical="top" readingOrder="1"/>
    </xf>
    <xf numFmtId="0" fontId="19" fillId="0" borderId="0" xfId="0" applyFont="1" applyAlignment="1">
      <alignment horizontal="left" vertical="top" wrapText="1" readingOrder="1"/>
    </xf>
    <xf numFmtId="17" fontId="19" fillId="0" borderId="0" xfId="0" applyNumberFormat="1" applyFont="1" applyAlignment="1">
      <alignment horizontal="right" vertical="top" wrapText="1" readingOrder="1"/>
    </xf>
    <xf numFmtId="0" fontId="19" fillId="0" borderId="0" xfId="0" applyFont="1" applyAlignment="1">
      <alignment horizontal="right" vertical="top" wrapText="1" readingOrder="1"/>
    </xf>
    <xf numFmtId="0" fontId="19" fillId="0" borderId="0" xfId="0" applyFont="1" applyAlignment="1">
      <alignment horizontal="left" vertical="top" readingOrder="1"/>
    </xf>
    <xf numFmtId="1" fontId="12" fillId="2" borderId="5" xfId="1" applyNumberFormat="1" applyFont="1" applyFill="1" applyBorder="1" applyAlignment="1">
      <alignment horizontal="right" vertical="top" wrapText="1" readingOrder="1"/>
    </xf>
    <xf numFmtId="1" fontId="8" fillId="2" borderId="5" xfId="1" applyNumberFormat="1" applyFont="1" applyFill="1" applyBorder="1" applyAlignment="1">
      <alignment horizontal="right" vertical="top" wrapText="1" readingOrder="1"/>
    </xf>
    <xf numFmtId="171" fontId="8" fillId="12" borderId="5" xfId="1" applyNumberFormat="1" applyFont="1" applyFill="1" applyBorder="1" applyAlignment="1">
      <alignment horizontal="right" vertical="top" wrapText="1" readingOrder="1"/>
    </xf>
    <xf numFmtId="171" fontId="8" fillId="2" borderId="5" xfId="1" applyNumberFormat="1" applyFont="1" applyFill="1" applyBorder="1" applyAlignment="1">
      <alignment horizontal="right" vertical="top" wrapText="1" readingOrder="1"/>
    </xf>
    <xf numFmtId="171" fontId="11" fillId="0" borderId="5" xfId="1" applyNumberFormat="1" applyFont="1" applyBorder="1" applyAlignment="1">
      <alignment horizontal="right" vertical="top" wrapText="1"/>
    </xf>
    <xf numFmtId="171" fontId="23" fillId="0" borderId="6" xfId="1" applyNumberFormat="1" applyFont="1" applyFill="1" applyBorder="1" applyAlignment="1">
      <alignment horizontal="right" vertical="top" wrapText="1" readingOrder="1"/>
    </xf>
    <xf numFmtId="167" fontId="23" fillId="0" borderId="13" xfId="0" applyNumberFormat="1" applyFont="1" applyBorder="1" applyAlignment="1">
      <alignment horizontal="right" vertical="top" wrapText="1" readingOrder="1"/>
    </xf>
    <xf numFmtId="167" fontId="60" fillId="0" borderId="13" xfId="0" applyNumberFormat="1" applyFont="1" applyBorder="1" applyAlignment="1">
      <alignment horizontal="right" vertical="top" wrapText="1" readingOrder="1"/>
    </xf>
    <xf numFmtId="167" fontId="5" fillId="0" borderId="1" xfId="0" applyNumberFormat="1" applyFont="1" applyBorder="1" applyAlignment="1">
      <alignment horizontal="right" vertical="top" wrapText="1" readingOrder="1"/>
    </xf>
    <xf numFmtId="167" fontId="23" fillId="0" borderId="1" xfId="0" applyNumberFormat="1" applyFont="1" applyBorder="1" applyAlignment="1">
      <alignment horizontal="right" vertical="top" wrapText="1"/>
    </xf>
    <xf numFmtId="0" fontId="23" fillId="0" borderId="1" xfId="0" applyFont="1" applyBorder="1" applyAlignment="1">
      <alignment horizontal="right" vertical="top" wrapText="1"/>
    </xf>
    <xf numFmtId="0" fontId="23" fillId="0" borderId="5" xfId="0" applyFont="1" applyBorder="1" applyAlignment="1">
      <alignment horizontal="right" vertical="top" wrapText="1" readingOrder="1"/>
    </xf>
    <xf numFmtId="0" fontId="11" fillId="0" borderId="5" xfId="0" applyFont="1" applyBorder="1" applyAlignment="1">
      <alignment horizontal="right" vertical="top" wrapText="1" readingOrder="1"/>
    </xf>
    <xf numFmtId="0" fontId="12" fillId="2" borderId="5" xfId="0" applyFont="1" applyFill="1" applyBorder="1" applyAlignment="1">
      <alignment horizontal="right" vertical="top" wrapText="1"/>
    </xf>
    <xf numFmtId="17" fontId="6" fillId="0" borderId="0" xfId="0" applyNumberFormat="1" applyFont="1" applyAlignment="1">
      <alignment horizontal="right" vertical="top" wrapText="1" readingOrder="1"/>
    </xf>
    <xf numFmtId="0" fontId="23" fillId="0" borderId="0" xfId="0" applyFont="1" applyAlignment="1">
      <alignment horizontal="right" vertical="top" wrapText="1" readingOrder="1"/>
    </xf>
    <xf numFmtId="0" fontId="23" fillId="0" borderId="6" xfId="0" applyFont="1" applyBorder="1" applyAlignment="1">
      <alignment horizontal="right" vertical="top" wrapText="1" readingOrder="1"/>
    </xf>
    <xf numFmtId="0" fontId="23" fillId="0" borderId="1" xfId="0" applyFont="1" applyBorder="1" applyAlignment="1">
      <alignment horizontal="right" vertical="top" wrapText="1" readingOrder="1"/>
    </xf>
    <xf numFmtId="0" fontId="23" fillId="0" borderId="1" xfId="0" applyFont="1" applyBorder="1" applyAlignment="1">
      <alignment horizontal="center" vertical="top" wrapText="1"/>
    </xf>
    <xf numFmtId="0" fontId="5" fillId="0" borderId="1" xfId="0" applyFont="1" applyBorder="1" applyAlignment="1">
      <alignment horizontal="left" vertical="top" readingOrder="1"/>
    </xf>
    <xf numFmtId="9" fontId="11" fillId="0" borderId="5" xfId="2" applyFont="1" applyFill="1" applyBorder="1" applyAlignment="1">
      <alignment horizontal="right" vertical="top" wrapText="1"/>
    </xf>
    <xf numFmtId="0" fontId="23" fillId="0" borderId="34" xfId="0" applyFont="1" applyBorder="1" applyAlignment="1">
      <alignment horizontal="right" vertical="top" wrapText="1" readingOrder="1"/>
    </xf>
    <xf numFmtId="3" fontId="8" fillId="2" borderId="35" xfId="6" applyNumberFormat="1" applyFont="1" applyFill="1" applyBorder="1" applyAlignment="1">
      <alignment horizontal="right" vertical="top" wrapText="1" readingOrder="1"/>
    </xf>
    <xf numFmtId="3" fontId="8" fillId="12" borderId="35" xfId="1" applyNumberFormat="1" applyFont="1" applyFill="1" applyBorder="1" applyAlignment="1">
      <alignment horizontal="right" vertical="top" wrapText="1" readingOrder="1"/>
    </xf>
    <xf numFmtId="3" fontId="3" fillId="8" borderId="36" xfId="1" applyNumberFormat="1" applyFont="1" applyFill="1" applyBorder="1" applyAlignment="1">
      <alignment horizontal="right" vertical="top" wrapText="1" readingOrder="1"/>
    </xf>
    <xf numFmtId="171" fontId="6" fillId="0" borderId="5" xfId="1" applyNumberFormat="1" applyFont="1" applyBorder="1" applyAlignment="1">
      <alignment horizontal="right" vertical="top" wrapText="1" readingOrder="1"/>
    </xf>
    <xf numFmtId="171" fontId="11" fillId="0" borderId="5" xfId="1" applyNumberFormat="1" applyFont="1" applyBorder="1" applyAlignment="1">
      <alignment horizontal="right" vertical="top" wrapText="1" readingOrder="1"/>
    </xf>
    <xf numFmtId="171" fontId="7" fillId="2" borderId="5" xfId="1" applyNumberFormat="1" applyFont="1" applyFill="1" applyBorder="1" applyAlignment="1">
      <alignment horizontal="right" vertical="top" wrapText="1" readingOrder="1"/>
    </xf>
    <xf numFmtId="171" fontId="12" fillId="2" borderId="5" xfId="1" applyNumberFormat="1" applyFont="1" applyFill="1" applyBorder="1" applyAlignment="1">
      <alignment horizontal="right" vertical="top" wrapText="1" readingOrder="1"/>
    </xf>
    <xf numFmtId="171" fontId="5" fillId="0" borderId="5" xfId="1" applyNumberFormat="1" applyFont="1" applyBorder="1" applyAlignment="1">
      <alignment horizontal="right" vertical="top" wrapText="1" readingOrder="1"/>
    </xf>
    <xf numFmtId="171" fontId="11" fillId="0" borderId="5" xfId="1" applyNumberFormat="1" applyFont="1" applyFill="1" applyBorder="1" applyAlignment="1">
      <alignment horizontal="right" vertical="top" wrapText="1" readingOrder="1"/>
    </xf>
    <xf numFmtId="171" fontId="12" fillId="0" borderId="5" xfId="1" applyNumberFormat="1" applyFont="1" applyFill="1" applyBorder="1" applyAlignment="1">
      <alignment horizontal="right" vertical="top" wrapText="1" readingOrder="1"/>
    </xf>
    <xf numFmtId="171" fontId="7" fillId="12" borderId="5" xfId="1" applyNumberFormat="1" applyFont="1" applyFill="1" applyBorder="1" applyAlignment="1">
      <alignment horizontal="right" vertical="top" wrapText="1" readingOrder="1"/>
    </xf>
    <xf numFmtId="171" fontId="12" fillId="12" borderId="5" xfId="1" applyNumberFormat="1" applyFont="1" applyFill="1" applyBorder="1" applyAlignment="1">
      <alignment horizontal="right" vertical="top" wrapText="1" readingOrder="1"/>
    </xf>
    <xf numFmtId="171" fontId="24" fillId="0" borderId="5" xfId="1" applyNumberFormat="1" applyFont="1" applyFill="1" applyBorder="1" applyAlignment="1">
      <alignment horizontal="right" vertical="top" wrapText="1" readingOrder="1"/>
    </xf>
    <xf numFmtId="171" fontId="23" fillId="0" borderId="20" xfId="1" applyNumberFormat="1" applyFont="1" applyBorder="1" applyAlignment="1">
      <alignment horizontal="right" vertical="top" wrapText="1" readingOrder="1"/>
    </xf>
    <xf numFmtId="171" fontId="9" fillId="0" borderId="20" xfId="1" applyNumberFormat="1" applyFont="1" applyBorder="1" applyAlignment="1">
      <alignment horizontal="right" vertical="top" wrapText="1" readingOrder="1"/>
    </xf>
    <xf numFmtId="171" fontId="24" fillId="0" borderId="20" xfId="1" applyNumberFormat="1" applyFont="1" applyBorder="1" applyAlignment="1">
      <alignment horizontal="right" vertical="top" wrapText="1" readingOrder="1"/>
    </xf>
    <xf numFmtId="171" fontId="24" fillId="0" borderId="6" xfId="1" applyNumberFormat="1" applyFont="1" applyFill="1" applyBorder="1" applyAlignment="1">
      <alignment horizontal="right" vertical="top" wrapText="1" readingOrder="1"/>
    </xf>
    <xf numFmtId="171" fontId="11" fillId="0" borderId="0" xfId="1" applyNumberFormat="1" applyFont="1" applyFill="1" applyBorder="1" applyAlignment="1">
      <alignment horizontal="right" vertical="top" wrapText="1" readingOrder="1"/>
    </xf>
    <xf numFmtId="171" fontId="11" fillId="0" borderId="1" xfId="1" applyNumberFormat="1" applyFont="1" applyFill="1" applyBorder="1" applyAlignment="1">
      <alignment horizontal="right" vertical="top" wrapText="1" readingOrder="1"/>
    </xf>
    <xf numFmtId="171" fontId="11" fillId="0" borderId="5" xfId="1" applyNumberFormat="1" applyFont="1" applyBorder="1" applyAlignment="1">
      <alignment vertical="top" wrapText="1" readingOrder="1"/>
    </xf>
    <xf numFmtId="171" fontId="11" fillId="0" borderId="5" xfId="1" applyNumberFormat="1" applyFont="1" applyFill="1" applyBorder="1" applyAlignment="1">
      <alignment horizontal="right" vertical="top" wrapText="1"/>
    </xf>
    <xf numFmtId="0" fontId="45" fillId="0" borderId="37" xfId="0" applyFont="1" applyBorder="1" applyAlignment="1">
      <alignment vertical="center"/>
    </xf>
    <xf numFmtId="0" fontId="2" fillId="0" borderId="37" xfId="0" applyFont="1" applyBorder="1"/>
    <xf numFmtId="0" fontId="3" fillId="8" borderId="37" xfId="0" applyFont="1" applyFill="1" applyBorder="1" applyAlignment="1">
      <alignment horizontal="right" vertical="center" wrapText="1" readingOrder="1"/>
    </xf>
    <xf numFmtId="171" fontId="12" fillId="0" borderId="5" xfId="1" applyNumberFormat="1" applyFont="1" applyBorder="1" applyAlignment="1">
      <alignment horizontal="right" vertical="top" wrapText="1" readingOrder="1"/>
    </xf>
    <xf numFmtId="171" fontId="12" fillId="0" borderId="5" xfId="1" applyNumberFormat="1" applyFont="1" applyBorder="1" applyAlignment="1">
      <alignment horizontal="right" vertical="top" wrapText="1"/>
    </xf>
    <xf numFmtId="3" fontId="24" fillId="2" borderId="5" xfId="0" applyNumberFormat="1" applyFont="1" applyFill="1" applyBorder="1" applyAlignment="1">
      <alignment horizontal="right" vertical="top" readingOrder="1"/>
    </xf>
    <xf numFmtId="0" fontId="24" fillId="2" borderId="9" xfId="0" applyFont="1" applyFill="1" applyBorder="1" applyAlignment="1">
      <alignment horizontal="right" vertical="top"/>
    </xf>
    <xf numFmtId="3" fontId="24" fillId="0" borderId="5" xfId="1" applyNumberFormat="1" applyFont="1" applyFill="1" applyBorder="1" applyAlignment="1">
      <alignment horizontal="right" vertical="top" wrapText="1" readingOrder="1"/>
    </xf>
    <xf numFmtId="3" fontId="23" fillId="3" borderId="5" xfId="6" applyNumberFormat="1" applyFont="1" applyFill="1" applyBorder="1" applyAlignment="1">
      <alignment horizontal="right" vertical="top" wrapText="1" readingOrder="1"/>
    </xf>
    <xf numFmtId="167" fontId="11" fillId="3" borderId="5" xfId="6" applyNumberFormat="1" applyFont="1" applyFill="1" applyBorder="1" applyAlignment="1">
      <alignment horizontal="right" vertical="top" wrapText="1" readingOrder="1"/>
    </xf>
    <xf numFmtId="165" fontId="23" fillId="0" borderId="5" xfId="6" applyNumberFormat="1" applyFont="1" applyFill="1" applyBorder="1" applyAlignment="1">
      <alignment horizontal="right" vertical="top" wrapText="1" readingOrder="1"/>
    </xf>
    <xf numFmtId="0" fontId="34" fillId="0" borderId="0" xfId="0" applyFont="1" applyAlignment="1">
      <alignment horizontal="left" vertical="top" wrapText="1" readingOrder="1"/>
    </xf>
    <xf numFmtId="0" fontId="52" fillId="0" borderId="0" xfId="0" applyFont="1" applyAlignment="1">
      <alignment horizontal="left" vertical="center" wrapText="1" readingOrder="1"/>
    </xf>
    <xf numFmtId="0" fontId="58" fillId="0" borderId="0" xfId="0" applyFont="1" applyAlignment="1">
      <alignment horizontal="right" vertical="center" wrapText="1" readingOrder="1"/>
    </xf>
    <xf numFmtId="167" fontId="52" fillId="0" borderId="0" xfId="0" applyNumberFormat="1" applyFont="1" applyAlignment="1">
      <alignment horizontal="right" vertical="center" wrapText="1" readingOrder="1"/>
    </xf>
    <xf numFmtId="1" fontId="34" fillId="0" borderId="0" xfId="0" applyNumberFormat="1" applyFont="1" applyAlignment="1">
      <alignment horizontal="right" vertical="top" wrapText="1" readingOrder="1"/>
    </xf>
    <xf numFmtId="171" fontId="34" fillId="0" borderId="0" xfId="0" applyNumberFormat="1" applyFont="1" applyAlignment="1">
      <alignment horizontal="left" vertical="top" wrapText="1" readingOrder="1"/>
    </xf>
    <xf numFmtId="167" fontId="33" fillId="15" borderId="33" xfId="0" applyNumberFormat="1" applyFont="1" applyFill="1" applyBorder="1" applyAlignment="1">
      <alignment horizontal="right" vertical="center" wrapText="1" readingOrder="1"/>
    </xf>
    <xf numFmtId="2" fontId="51" fillId="0" borderId="0" xfId="0" applyNumberFormat="1" applyFont="1" applyAlignment="1">
      <alignment horizontal="center" vertical="center" wrapText="1"/>
    </xf>
    <xf numFmtId="3" fontId="24" fillId="3" borderId="5" xfId="1" applyNumberFormat="1" applyFont="1" applyFill="1" applyBorder="1" applyAlignment="1">
      <alignment horizontal="right" vertical="top" wrapText="1" readingOrder="1"/>
    </xf>
    <xf numFmtId="177" fontId="24" fillId="3" borderId="5" xfId="1" applyNumberFormat="1" applyFont="1" applyFill="1" applyBorder="1" applyAlignment="1">
      <alignment horizontal="right" vertical="top" wrapText="1" readingOrder="1"/>
    </xf>
    <xf numFmtId="177" fontId="23" fillId="3" borderId="5" xfId="1" applyNumberFormat="1" applyFont="1" applyFill="1" applyBorder="1" applyAlignment="1">
      <alignment horizontal="right" vertical="top" wrapText="1" readingOrder="1"/>
    </xf>
    <xf numFmtId="171" fontId="23" fillId="3" borderId="5" xfId="1" applyNumberFormat="1" applyFont="1" applyFill="1" applyBorder="1" applyAlignment="1">
      <alignment horizontal="right" vertical="top" wrapText="1" readingOrder="1"/>
    </xf>
    <xf numFmtId="9" fontId="23" fillId="3" borderId="5" xfId="2" applyFont="1" applyFill="1" applyBorder="1" applyAlignment="1">
      <alignment horizontal="right" vertical="top" wrapText="1" readingOrder="1"/>
    </xf>
    <xf numFmtId="9" fontId="23" fillId="3" borderId="9" xfId="2" applyFont="1" applyFill="1" applyBorder="1" applyAlignment="1">
      <alignment horizontal="right" vertical="top" wrapText="1" readingOrder="1"/>
    </xf>
    <xf numFmtId="171" fontId="23" fillId="3" borderId="6" xfId="1" applyNumberFormat="1" applyFont="1" applyFill="1" applyBorder="1" applyAlignment="1">
      <alignment horizontal="right" vertical="top" wrapText="1" readingOrder="1"/>
    </xf>
    <xf numFmtId="177" fontId="24" fillId="3" borderId="6" xfId="1" applyNumberFormat="1" applyFont="1" applyFill="1" applyBorder="1" applyAlignment="1">
      <alignment horizontal="right" vertical="top" wrapText="1" readingOrder="1"/>
    </xf>
    <xf numFmtId="9" fontId="23" fillId="3" borderId="6" xfId="2" applyFont="1" applyFill="1" applyBorder="1" applyAlignment="1">
      <alignment horizontal="right" vertical="top" wrapText="1" readingOrder="1"/>
    </xf>
    <xf numFmtId="9" fontId="23" fillId="3" borderId="8" xfId="2" applyFont="1" applyFill="1" applyBorder="1" applyAlignment="1">
      <alignment horizontal="right" vertical="top" wrapText="1" readingOrder="1"/>
    </xf>
    <xf numFmtId="0" fontId="18" fillId="0" borderId="0" xfId="0" applyFont="1"/>
    <xf numFmtId="0" fontId="18" fillId="4" borderId="18" xfId="0" applyFont="1" applyFill="1" applyBorder="1"/>
    <xf numFmtId="177" fontId="18" fillId="4" borderId="18" xfId="0" applyNumberFormat="1" applyFont="1" applyFill="1" applyBorder="1"/>
    <xf numFmtId="0" fontId="18" fillId="0" borderId="18" xfId="0" applyFont="1" applyBorder="1"/>
    <xf numFmtId="177" fontId="18" fillId="0" borderId="18" xfId="0" applyNumberFormat="1" applyFont="1" applyBorder="1"/>
    <xf numFmtId="164" fontId="18" fillId="0" borderId="18" xfId="1" applyFont="1" applyFill="1" applyBorder="1" applyAlignment="1">
      <alignment horizontal="right" vertical="center" wrapText="1" readingOrder="1"/>
    </xf>
    <xf numFmtId="177" fontId="18" fillId="0" borderId="0" xfId="0" applyNumberFormat="1" applyFont="1"/>
    <xf numFmtId="17" fontId="18" fillId="0" borderId="0" xfId="0" applyNumberFormat="1" applyFont="1" applyAlignment="1">
      <alignment horizontal="center" vertical="top" wrapText="1" readingOrder="1"/>
    </xf>
    <xf numFmtId="3" fontId="23" fillId="3" borderId="5" xfId="1" applyNumberFormat="1" applyFont="1" applyFill="1" applyBorder="1" applyAlignment="1">
      <alignment horizontal="right" vertical="top" wrapText="1" readingOrder="1"/>
    </xf>
    <xf numFmtId="0" fontId="6" fillId="3" borderId="7" xfId="0" applyFont="1" applyFill="1" applyBorder="1" applyAlignment="1">
      <alignment vertical="top" readingOrder="1"/>
    </xf>
    <xf numFmtId="0" fontId="6" fillId="3" borderId="5" xfId="0" applyFont="1" applyFill="1" applyBorder="1" applyAlignment="1">
      <alignment vertical="top" readingOrder="1"/>
    </xf>
    <xf numFmtId="171" fontId="24" fillId="3" borderId="5" xfId="1" applyNumberFormat="1" applyFont="1" applyFill="1" applyBorder="1" applyAlignment="1">
      <alignment horizontal="right" vertical="top" wrapText="1" readingOrder="1"/>
    </xf>
    <xf numFmtId="165" fontId="54" fillId="0" borderId="30" xfId="1" applyNumberFormat="1" applyFont="1" applyBorder="1" applyAlignment="1">
      <alignment horizontal="right" vertical="center" wrapText="1" readingOrder="1"/>
    </xf>
    <xf numFmtId="165" fontId="56" fillId="0" borderId="30" xfId="1" applyNumberFormat="1" applyFont="1" applyBorder="1" applyAlignment="1">
      <alignment horizontal="right" vertical="center" wrapText="1" readingOrder="1"/>
    </xf>
    <xf numFmtId="165" fontId="55" fillId="0" borderId="29" xfId="1" applyNumberFormat="1" applyFont="1" applyBorder="1" applyAlignment="1">
      <alignment horizontal="right" vertical="center" wrapText="1" readingOrder="1"/>
    </xf>
    <xf numFmtId="165" fontId="53" fillId="0" borderId="29" xfId="1" applyNumberFormat="1" applyFont="1" applyBorder="1" applyAlignment="1">
      <alignment horizontal="right" vertical="center" wrapText="1" readingOrder="1"/>
    </xf>
    <xf numFmtId="0" fontId="64" fillId="0" borderId="43" xfId="0" applyFont="1" applyBorder="1" applyAlignment="1">
      <alignment vertical="center"/>
    </xf>
    <xf numFmtId="0" fontId="65" fillId="0" borderId="43" xfId="0" applyFont="1" applyBorder="1"/>
    <xf numFmtId="0" fontId="10" fillId="9" borderId="43" xfId="0" applyFont="1" applyFill="1" applyBorder="1" applyAlignment="1">
      <alignment horizontal="right" vertical="center" wrapText="1" readingOrder="1"/>
    </xf>
    <xf numFmtId="0" fontId="10" fillId="9" borderId="44" xfId="0" applyFont="1" applyFill="1" applyBorder="1" applyAlignment="1">
      <alignment horizontal="right" vertical="center" wrapText="1" readingOrder="1"/>
    </xf>
    <xf numFmtId="0" fontId="23" fillId="0" borderId="28" xfId="0" applyFont="1" applyBorder="1"/>
    <xf numFmtId="0" fontId="23" fillId="0" borderId="45" xfId="0" applyFont="1" applyBorder="1"/>
    <xf numFmtId="0" fontId="24" fillId="0" borderId="28" xfId="0" applyFont="1" applyBorder="1"/>
    <xf numFmtId="0" fontId="24" fillId="10" borderId="31" xfId="0" applyFont="1" applyFill="1" applyBorder="1" applyAlignment="1">
      <alignment horizontal="left" vertical="center" wrapText="1" readingOrder="1"/>
    </xf>
    <xf numFmtId="0" fontId="24" fillId="16" borderId="31" xfId="0" applyFont="1" applyFill="1" applyBorder="1" applyAlignment="1">
      <alignment horizontal="left" vertical="center" wrapText="1" readingOrder="1"/>
    </xf>
    <xf numFmtId="0" fontId="24" fillId="0" borderId="45" xfId="0" applyFont="1" applyBorder="1"/>
    <xf numFmtId="0" fontId="10" fillId="9" borderId="28" xfId="0" applyFont="1" applyFill="1" applyBorder="1" applyAlignment="1">
      <alignment horizontal="left" vertical="center" wrapText="1" readingOrder="1"/>
    </xf>
    <xf numFmtId="0" fontId="23" fillId="0" borderId="0" xfId="0" applyFont="1" applyAlignment="1">
      <alignment horizontal="left" vertical="center" wrapText="1" readingOrder="1"/>
    </xf>
    <xf numFmtId="0" fontId="22" fillId="0" borderId="0" xfId="0" applyFont="1" applyAlignment="1">
      <alignment horizontal="right" vertical="center" wrapText="1" readingOrder="1"/>
    </xf>
    <xf numFmtId="0" fontId="10" fillId="0" borderId="0" xfId="0" applyFont="1" applyAlignment="1">
      <alignment horizontal="right" vertical="center" wrapText="1" readingOrder="1"/>
    </xf>
    <xf numFmtId="0" fontId="10" fillId="0" borderId="0" xfId="0" applyFont="1" applyAlignment="1">
      <alignment horizontal="left" vertical="center" wrapText="1" readingOrder="1"/>
    </xf>
    <xf numFmtId="0" fontId="3" fillId="8" borderId="26" xfId="0" applyFont="1" applyFill="1" applyBorder="1" applyAlignment="1">
      <alignment horizontal="center" vertical="top" wrapText="1" readingOrder="1"/>
    </xf>
    <xf numFmtId="0" fontId="39" fillId="0" borderId="0" xfId="0" applyFont="1"/>
    <xf numFmtId="0" fontId="66" fillId="0" borderId="0" xfId="0" applyFont="1"/>
    <xf numFmtId="3" fontId="23" fillId="3" borderId="6" xfId="6" applyNumberFormat="1" applyFont="1" applyFill="1" applyBorder="1" applyAlignment="1">
      <alignment horizontal="right" vertical="top" wrapText="1" readingOrder="1"/>
    </xf>
    <xf numFmtId="3" fontId="24" fillId="3" borderId="6" xfId="1" applyNumberFormat="1" applyFont="1" applyFill="1" applyBorder="1" applyAlignment="1">
      <alignment horizontal="right" vertical="top" wrapText="1" readingOrder="1"/>
    </xf>
    <xf numFmtId="177" fontId="23" fillId="3" borderId="6" xfId="1" applyNumberFormat="1" applyFont="1" applyFill="1" applyBorder="1" applyAlignment="1">
      <alignment horizontal="right" vertical="top" wrapText="1" readingOrder="1"/>
    </xf>
    <xf numFmtId="0" fontId="3" fillId="8" borderId="14" xfId="0" applyFont="1" applyFill="1" applyBorder="1" applyAlignment="1">
      <alignment horizontal="left" vertical="top" wrapText="1" readingOrder="1"/>
    </xf>
    <xf numFmtId="9" fontId="23" fillId="0" borderId="5" xfId="2" applyFont="1" applyBorder="1" applyAlignment="1">
      <alignment vertical="top"/>
    </xf>
    <xf numFmtId="167" fontId="23" fillId="0" borderId="49" xfId="0" applyNumberFormat="1" applyFont="1" applyBorder="1" applyAlignment="1">
      <alignment vertical="top"/>
    </xf>
    <xf numFmtId="0" fontId="19" fillId="0" borderId="0" xfId="0" applyFont="1" applyAlignment="1">
      <alignment horizontal="center" vertical="center" readingOrder="1"/>
    </xf>
    <xf numFmtId="165" fontId="23" fillId="0" borderId="1" xfId="1" applyNumberFormat="1" applyFont="1" applyFill="1" applyBorder="1" applyAlignment="1">
      <alignment horizontal="right" vertical="center" wrapText="1" readingOrder="1"/>
    </xf>
    <xf numFmtId="9" fontId="23" fillId="0" borderId="0" xfId="2" applyFont="1" applyBorder="1" applyAlignment="1">
      <alignment vertical="top"/>
    </xf>
    <xf numFmtId="0" fontId="30" fillId="0" borderId="5" xfId="7" applyFont="1" applyBorder="1" applyAlignment="1">
      <alignment horizontal="right" vertical="top" wrapText="1"/>
    </xf>
    <xf numFmtId="180" fontId="30" fillId="0" borderId="5" xfId="7" applyNumberFormat="1" applyFont="1" applyBorder="1" applyAlignment="1">
      <alignment horizontal="right" vertical="top" wrapText="1"/>
    </xf>
    <xf numFmtId="0" fontId="30" fillId="0" borderId="0" xfId="7" quotePrefix="1" applyFont="1" applyAlignment="1">
      <alignment horizontal="right" vertical="top" wrapText="1"/>
    </xf>
    <xf numFmtId="168" fontId="53" fillId="0" borderId="10" xfId="7" applyNumberFormat="1" applyFont="1" applyBorder="1" applyAlignment="1">
      <alignment horizontal="right" vertical="top" wrapText="1"/>
    </xf>
    <xf numFmtId="0" fontId="30" fillId="0" borderId="6" xfId="7" applyFont="1" applyBorder="1" applyAlignment="1">
      <alignment horizontal="right" vertical="top" wrapText="1"/>
    </xf>
    <xf numFmtId="0" fontId="30" fillId="0" borderId="0" xfId="7" applyFont="1" applyAlignment="1">
      <alignment horizontal="right" vertical="top" wrapText="1"/>
    </xf>
    <xf numFmtId="168" fontId="53" fillId="0" borderId="8" xfId="7" applyNumberFormat="1" applyFont="1" applyBorder="1" applyAlignment="1">
      <alignment horizontal="right" vertical="top" wrapText="1"/>
    </xf>
    <xf numFmtId="169" fontId="30" fillId="0" borderId="5" xfId="7" applyNumberFormat="1" applyFont="1" applyBorder="1" applyAlignment="1">
      <alignment horizontal="right" vertical="top" wrapText="1"/>
    </xf>
    <xf numFmtId="0" fontId="30" fillId="0" borderId="1" xfId="7" quotePrefix="1" applyFont="1" applyBorder="1" applyAlignment="1">
      <alignment horizontal="right" vertical="top" wrapText="1"/>
    </xf>
    <xf numFmtId="170" fontId="30" fillId="0" borderId="5" xfId="7" applyNumberFormat="1" applyFont="1" applyBorder="1" applyAlignment="1">
      <alignment horizontal="right" vertical="top" wrapText="1"/>
    </xf>
    <xf numFmtId="168" fontId="53" fillId="0" borderId="13" xfId="7" applyNumberFormat="1" applyFont="1" applyBorder="1" applyAlignment="1">
      <alignment horizontal="right" vertical="top" wrapText="1"/>
    </xf>
    <xf numFmtId="167" fontId="3" fillId="8" borderId="5" xfId="0" applyNumberFormat="1" applyFont="1" applyFill="1" applyBorder="1" applyAlignment="1">
      <alignment vertical="top"/>
    </xf>
    <xf numFmtId="167" fontId="23" fillId="0" borderId="6" xfId="0" applyNumberFormat="1" applyFont="1" applyBorder="1" applyAlignment="1">
      <alignment vertical="top"/>
    </xf>
    <xf numFmtId="0" fontId="3" fillId="0" borderId="0" xfId="0" applyFont="1" applyAlignment="1">
      <alignment horizontal="left" vertical="top" readingOrder="1"/>
    </xf>
    <xf numFmtId="3" fontId="3" fillId="0" borderId="0" xfId="1" applyNumberFormat="1" applyFont="1" applyFill="1" applyBorder="1" applyAlignment="1">
      <alignment horizontal="right" vertical="top" wrapText="1" readingOrder="1"/>
    </xf>
    <xf numFmtId="9" fontId="3" fillId="0" borderId="0" xfId="2" applyFont="1" applyFill="1" applyBorder="1" applyAlignment="1">
      <alignment horizontal="right" vertical="top" wrapText="1" readingOrder="1"/>
    </xf>
    <xf numFmtId="167" fontId="23" fillId="0" borderId="16" xfId="0" applyNumberFormat="1" applyFont="1" applyBorder="1" applyAlignment="1">
      <alignment vertical="top"/>
    </xf>
    <xf numFmtId="9" fontId="23" fillId="0" borderId="6" xfId="2" applyFont="1" applyBorder="1" applyAlignment="1">
      <alignment vertical="top"/>
    </xf>
    <xf numFmtId="167" fontId="23" fillId="0" borderId="50" xfId="0" applyNumberFormat="1" applyFont="1" applyBorder="1" applyAlignment="1">
      <alignment vertical="top"/>
    </xf>
    <xf numFmtId="0" fontId="3" fillId="8" borderId="52" xfId="0" applyFont="1" applyFill="1" applyBorder="1" applyAlignment="1">
      <alignment horizontal="left" vertical="top" wrapText="1" readingOrder="1"/>
    </xf>
    <xf numFmtId="0" fontId="45" fillId="0" borderId="54" xfId="0" applyFont="1" applyBorder="1" applyAlignment="1">
      <alignment vertical="top"/>
    </xf>
    <xf numFmtId="0" fontId="0" fillId="0" borderId="54" xfId="0" applyBorder="1" applyAlignment="1">
      <alignment vertical="top"/>
    </xf>
    <xf numFmtId="167" fontId="23" fillId="0" borderId="55" xfId="0" applyNumberFormat="1" applyFont="1" applyBorder="1" applyAlignment="1">
      <alignment vertical="top"/>
    </xf>
    <xf numFmtId="3" fontId="3" fillId="8" borderId="56" xfId="1" applyNumberFormat="1" applyFont="1" applyFill="1" applyBorder="1" applyAlignment="1">
      <alignment horizontal="right" vertical="top" wrapText="1" readingOrder="1"/>
    </xf>
    <xf numFmtId="0" fontId="68" fillId="0" borderId="0" xfId="0" applyFont="1" applyAlignment="1">
      <alignment horizontal="right"/>
    </xf>
    <xf numFmtId="0" fontId="69" fillId="0" borderId="0" xfId="0" applyFont="1" applyAlignment="1">
      <alignment horizontal="right"/>
    </xf>
    <xf numFmtId="9" fontId="18" fillId="0" borderId="19" xfId="2" applyFont="1" applyFill="1" applyBorder="1" applyAlignment="1">
      <alignment horizontal="right" vertical="center" wrapText="1" readingOrder="1"/>
    </xf>
    <xf numFmtId="0" fontId="18" fillId="0" borderId="19" xfId="2" applyNumberFormat="1" applyFont="1" applyFill="1" applyBorder="1" applyAlignment="1">
      <alignment horizontal="right" vertical="center" wrapText="1" readingOrder="1"/>
    </xf>
    <xf numFmtId="9" fontId="18" fillId="3" borderId="19" xfId="0" applyNumberFormat="1" applyFont="1" applyFill="1" applyBorder="1" applyAlignment="1">
      <alignment horizontal="right" vertical="center"/>
    </xf>
    <xf numFmtId="167" fontId="23" fillId="0" borderId="5" xfId="0" applyNumberFormat="1" applyFont="1" applyBorder="1" applyAlignment="1">
      <alignment horizontal="right" vertical="top"/>
    </xf>
    <xf numFmtId="167" fontId="23" fillId="0" borderId="1" xfId="0" applyNumberFormat="1" applyFont="1" applyBorder="1" applyAlignment="1">
      <alignment vertical="top"/>
    </xf>
    <xf numFmtId="167" fontId="70" fillId="0" borderId="5" xfId="0" applyNumberFormat="1" applyFont="1" applyBorder="1" applyAlignment="1">
      <alignment horizontal="right" vertical="top"/>
    </xf>
    <xf numFmtId="0" fontId="27" fillId="0" borderId="0" xfId="0" applyFont="1" applyAlignment="1">
      <alignment horizontal="left" vertical="center"/>
    </xf>
    <xf numFmtId="9" fontId="23" fillId="0" borderId="50" xfId="2" applyFont="1" applyBorder="1" applyAlignment="1">
      <alignment vertical="top"/>
    </xf>
    <xf numFmtId="9" fontId="3" fillId="8" borderId="50" xfId="2" applyFont="1" applyFill="1" applyBorder="1" applyAlignment="1">
      <alignment vertical="top"/>
    </xf>
    <xf numFmtId="9" fontId="23" fillId="0" borderId="51" xfId="2" applyFont="1" applyBorder="1" applyAlignment="1">
      <alignment vertical="top"/>
    </xf>
    <xf numFmtId="9" fontId="3" fillId="8" borderId="3" xfId="2" applyFont="1" applyFill="1" applyBorder="1" applyAlignment="1">
      <alignment horizontal="right" vertical="top" wrapText="1" readingOrder="1"/>
    </xf>
    <xf numFmtId="3" fontId="23" fillId="0" borderId="5" xfId="6" applyNumberFormat="1" applyFont="1" applyFill="1" applyBorder="1" applyAlignment="1">
      <alignment horizontal="right" vertical="top" wrapText="1" readingOrder="1"/>
    </xf>
    <xf numFmtId="181" fontId="24" fillId="2" borderId="5" xfId="0" applyNumberFormat="1" applyFont="1" applyFill="1" applyBorder="1" applyAlignment="1">
      <alignment horizontal="right" vertical="top" wrapText="1"/>
    </xf>
    <xf numFmtId="14" fontId="3" fillId="8" borderId="0" xfId="0" applyNumberFormat="1" applyFont="1" applyFill="1" applyAlignment="1">
      <alignment horizontal="right" vertical="top" wrapText="1" readingOrder="1"/>
    </xf>
    <xf numFmtId="167" fontId="23" fillId="0" borderId="59" xfId="0" applyNumberFormat="1" applyFont="1" applyBorder="1" applyAlignment="1">
      <alignment vertical="top"/>
    </xf>
    <xf numFmtId="0" fontId="24" fillId="2" borderId="50" xfId="0" applyFont="1" applyFill="1" applyBorder="1" applyAlignment="1">
      <alignment horizontal="right" vertical="top" wrapText="1"/>
    </xf>
    <xf numFmtId="167" fontId="23" fillId="0" borderId="50" xfId="0" applyNumberFormat="1" applyFont="1" applyBorder="1" applyAlignment="1">
      <alignment horizontal="right" vertical="top"/>
    </xf>
    <xf numFmtId="0" fontId="68" fillId="0" borderId="52" xfId="0" applyFont="1" applyBorder="1" applyAlignment="1">
      <alignment horizontal="right"/>
    </xf>
    <xf numFmtId="0" fontId="69" fillId="0" borderId="52" xfId="0" applyFont="1" applyBorder="1" applyAlignment="1">
      <alignment horizontal="right"/>
    </xf>
    <xf numFmtId="167" fontId="70" fillId="0" borderId="50" xfId="0" applyNumberFormat="1" applyFont="1" applyBorder="1" applyAlignment="1">
      <alignment horizontal="right" vertical="top"/>
    </xf>
    <xf numFmtId="167" fontId="23" fillId="0" borderId="60" xfId="0" applyNumberFormat="1" applyFont="1" applyBorder="1" applyAlignment="1">
      <alignment vertical="top"/>
    </xf>
    <xf numFmtId="167" fontId="23" fillId="0" borderId="61" xfId="0" applyNumberFormat="1" applyFont="1" applyBorder="1" applyAlignment="1">
      <alignment vertical="top"/>
    </xf>
    <xf numFmtId="0" fontId="7" fillId="2" borderId="61" xfId="0" applyFont="1" applyFill="1" applyBorder="1" applyAlignment="1">
      <alignment horizontal="left" vertical="top" readingOrder="1"/>
    </xf>
    <xf numFmtId="0" fontId="68" fillId="0" borderId="62" xfId="0" applyFont="1" applyBorder="1"/>
    <xf numFmtId="0" fontId="69" fillId="0" borderId="62" xfId="0" applyFont="1" applyBorder="1"/>
    <xf numFmtId="167" fontId="70" fillId="0" borderId="61" xfId="0" applyNumberFormat="1" applyFont="1" applyBorder="1" applyAlignment="1">
      <alignment vertical="top"/>
    </xf>
    <xf numFmtId="0" fontId="3" fillId="8" borderId="52" xfId="0" applyFont="1" applyFill="1" applyBorder="1" applyAlignment="1">
      <alignment horizontal="right" vertical="top" wrapText="1" readingOrder="1"/>
    </xf>
    <xf numFmtId="0" fontId="23" fillId="0" borderId="50" xfId="0" applyFont="1" applyBorder="1" applyAlignment="1">
      <alignment horizontal="right" vertical="top" wrapText="1"/>
    </xf>
    <xf numFmtId="171" fontId="23" fillId="0" borderId="50" xfId="1" applyNumberFormat="1" applyFont="1" applyFill="1" applyBorder="1" applyAlignment="1">
      <alignment horizontal="right" vertical="top" wrapText="1" readingOrder="1"/>
    </xf>
    <xf numFmtId="3" fontId="8" fillId="2" borderId="50" xfId="6" applyNumberFormat="1" applyFont="1" applyFill="1" applyBorder="1" applyAlignment="1">
      <alignment horizontal="right" vertical="top" wrapText="1" readingOrder="1"/>
    </xf>
    <xf numFmtId="3" fontId="23" fillId="0" borderId="50" xfId="0" applyNumberFormat="1" applyFont="1" applyBorder="1" applyAlignment="1">
      <alignment horizontal="right" vertical="top" wrapText="1"/>
    </xf>
    <xf numFmtId="164" fontId="8" fillId="2" borderId="50" xfId="1" applyFont="1" applyFill="1" applyBorder="1" applyAlignment="1">
      <alignment horizontal="right" vertical="top" wrapText="1" readingOrder="1"/>
    </xf>
    <xf numFmtId="0" fontId="10" fillId="8" borderId="64" xfId="0" applyFont="1" applyFill="1" applyBorder="1" applyAlignment="1">
      <alignment vertical="top" readingOrder="1"/>
    </xf>
    <xf numFmtId="0" fontId="10" fillId="8" borderId="54" xfId="0" applyFont="1" applyFill="1" applyBorder="1" applyAlignment="1">
      <alignment vertical="top" readingOrder="1"/>
    </xf>
    <xf numFmtId="0" fontId="23" fillId="8" borderId="54" xfId="0" applyFont="1" applyFill="1" applyBorder="1" applyAlignment="1">
      <alignment horizontal="right" vertical="top" wrapText="1"/>
    </xf>
    <xf numFmtId="171" fontId="10" fillId="8" borderId="54" xfId="1" applyNumberFormat="1" applyFont="1" applyFill="1" applyBorder="1" applyAlignment="1">
      <alignment horizontal="right" vertical="top" wrapText="1" readingOrder="1"/>
    </xf>
    <xf numFmtId="171" fontId="23" fillId="8" borderId="54" xfId="1" applyNumberFormat="1" applyFont="1" applyFill="1" applyBorder="1" applyAlignment="1">
      <alignment horizontal="right" vertical="top" wrapText="1"/>
    </xf>
    <xf numFmtId="171" fontId="3" fillId="8" borderId="54" xfId="1" applyNumberFormat="1" applyFont="1" applyFill="1" applyBorder="1" applyAlignment="1">
      <alignment horizontal="right" vertical="top" wrapText="1" readingOrder="1"/>
    </xf>
    <xf numFmtId="1" fontId="23" fillId="8" borderId="54" xfId="0" applyNumberFormat="1" applyFont="1" applyFill="1" applyBorder="1" applyAlignment="1">
      <alignment horizontal="right" vertical="top" wrapText="1"/>
    </xf>
    <xf numFmtId="1" fontId="10" fillId="8" borderId="54" xfId="1" applyNumberFormat="1" applyFont="1" applyFill="1" applyBorder="1" applyAlignment="1">
      <alignment horizontal="right" vertical="top" wrapText="1" readingOrder="1"/>
    </xf>
    <xf numFmtId="177" fontId="23" fillId="8" borderId="54" xfId="0" applyNumberFormat="1" applyFont="1" applyFill="1" applyBorder="1" applyAlignment="1">
      <alignment horizontal="right" vertical="top" wrapText="1"/>
    </xf>
    <xf numFmtId="177" fontId="10" fillId="8" borderId="54" xfId="1" applyNumberFormat="1" applyFont="1" applyFill="1" applyBorder="1" applyAlignment="1">
      <alignment horizontal="right" vertical="top" wrapText="1" readingOrder="1"/>
    </xf>
    <xf numFmtId="0" fontId="24" fillId="12" borderId="65" xfId="0" applyFont="1" applyFill="1" applyBorder="1" applyAlignment="1">
      <alignment vertical="top" readingOrder="1"/>
    </xf>
    <xf numFmtId="0" fontId="7" fillId="12" borderId="66" xfId="0" applyFont="1" applyFill="1" applyBorder="1" applyAlignment="1">
      <alignment horizontal="left" vertical="top" readingOrder="1"/>
    </xf>
    <xf numFmtId="0" fontId="24" fillId="12" borderId="66" xfId="0" applyFont="1" applyFill="1" applyBorder="1" applyAlignment="1">
      <alignment horizontal="right" vertical="top" wrapText="1"/>
    </xf>
    <xf numFmtId="171" fontId="7" fillId="12" borderId="66" xfId="1" applyNumberFormat="1" applyFont="1" applyFill="1" applyBorder="1" applyAlignment="1">
      <alignment horizontal="right" vertical="top" wrapText="1" readingOrder="1"/>
    </xf>
    <xf numFmtId="171" fontId="12" fillId="12" borderId="66" xfId="1" applyNumberFormat="1" applyFont="1" applyFill="1" applyBorder="1" applyAlignment="1">
      <alignment horizontal="right" vertical="top" wrapText="1" readingOrder="1"/>
    </xf>
    <xf numFmtId="171" fontId="8" fillId="12" borderId="66" xfId="1" applyNumberFormat="1" applyFont="1" applyFill="1" applyBorder="1" applyAlignment="1">
      <alignment horizontal="right" vertical="top" wrapText="1" readingOrder="1"/>
    </xf>
    <xf numFmtId="1" fontId="12" fillId="12" borderId="66" xfId="1" applyNumberFormat="1" applyFont="1" applyFill="1" applyBorder="1" applyAlignment="1">
      <alignment horizontal="right" vertical="top" wrapText="1" readingOrder="1"/>
    </xf>
    <xf numFmtId="177" fontId="12" fillId="12" borderId="66" xfId="1" applyNumberFormat="1" applyFont="1" applyFill="1" applyBorder="1" applyAlignment="1">
      <alignment horizontal="right" vertical="top" wrapText="1" readingOrder="1"/>
    </xf>
    <xf numFmtId="177" fontId="8" fillId="12" borderId="67" xfId="1" applyNumberFormat="1" applyFont="1" applyFill="1" applyBorder="1" applyAlignment="1">
      <alignment horizontal="right" vertical="top" wrapText="1" readingOrder="1"/>
    </xf>
    <xf numFmtId="171" fontId="11" fillId="8" borderId="54" xfId="1" applyNumberFormat="1" applyFont="1" applyFill="1" applyBorder="1" applyAlignment="1">
      <alignment horizontal="right" vertical="top" wrapText="1"/>
    </xf>
    <xf numFmtId="0" fontId="11" fillId="8" borderId="54" xfId="0" applyFont="1" applyFill="1" applyBorder="1" applyAlignment="1">
      <alignment horizontal="right" vertical="top" wrapText="1"/>
    </xf>
    <xf numFmtId="167" fontId="10" fillId="8" borderId="54" xfId="1" applyNumberFormat="1" applyFont="1" applyFill="1" applyBorder="1" applyAlignment="1">
      <alignment horizontal="right" vertical="top" wrapText="1" readingOrder="1"/>
    </xf>
    <xf numFmtId="0" fontId="7" fillId="2" borderId="65" xfId="0" applyFont="1" applyFill="1" applyBorder="1" applyAlignment="1">
      <alignment horizontal="left" vertical="top" readingOrder="1"/>
    </xf>
    <xf numFmtId="0" fontId="7" fillId="2" borderId="66" xfId="0" applyFont="1" applyFill="1" applyBorder="1" applyAlignment="1">
      <alignment horizontal="left" vertical="top" readingOrder="1"/>
    </xf>
    <xf numFmtId="0" fontId="24" fillId="2" borderId="66" xfId="0" applyFont="1" applyFill="1" applyBorder="1" applyAlignment="1">
      <alignment horizontal="right" vertical="top" wrapText="1"/>
    </xf>
    <xf numFmtId="171" fontId="7" fillId="2" borderId="66" xfId="1" applyNumberFormat="1" applyFont="1" applyFill="1" applyBorder="1" applyAlignment="1">
      <alignment horizontal="right" vertical="top" wrapText="1" readingOrder="1"/>
    </xf>
    <xf numFmtId="171" fontId="12" fillId="2" borderId="66" xfId="1" applyNumberFormat="1" applyFont="1" applyFill="1" applyBorder="1" applyAlignment="1">
      <alignment horizontal="right" vertical="top" wrapText="1" readingOrder="1"/>
    </xf>
    <xf numFmtId="171" fontId="8" fillId="2" borderId="66" xfId="1" applyNumberFormat="1" applyFont="1" applyFill="1" applyBorder="1" applyAlignment="1">
      <alignment horizontal="right" vertical="top" wrapText="1" readingOrder="1"/>
    </xf>
    <xf numFmtId="177" fontId="12" fillId="2" borderId="66" xfId="1" applyNumberFormat="1" applyFont="1" applyFill="1" applyBorder="1" applyAlignment="1">
      <alignment horizontal="right" vertical="top" wrapText="1" readingOrder="1"/>
    </xf>
    <xf numFmtId="9" fontId="12" fillId="2" borderId="66" xfId="2" applyFont="1" applyFill="1" applyBorder="1" applyAlignment="1">
      <alignment horizontal="right" vertical="top" wrapText="1" readingOrder="1"/>
    </xf>
    <xf numFmtId="9" fontId="24" fillId="2" borderId="67" xfId="2" applyFont="1" applyFill="1" applyBorder="1" applyAlignment="1">
      <alignment horizontal="left" vertical="top" readingOrder="1"/>
    </xf>
    <xf numFmtId="0" fontId="3" fillId="8" borderId="68" xfId="0" applyFont="1" applyFill="1" applyBorder="1" applyAlignment="1">
      <alignment vertical="top" wrapText="1" readingOrder="1"/>
    </xf>
    <xf numFmtId="0" fontId="3" fillId="8" borderId="69" xfId="0" applyFont="1" applyFill="1" applyBorder="1" applyAlignment="1">
      <alignment horizontal="right" vertical="top" wrapText="1" readingOrder="1"/>
    </xf>
    <xf numFmtId="0" fontId="3" fillId="8" borderId="70" xfId="0" applyFont="1" applyFill="1" applyBorder="1" applyAlignment="1">
      <alignment horizontal="right" vertical="top" wrapText="1" readingOrder="1"/>
    </xf>
    <xf numFmtId="167" fontId="70" fillId="0" borderId="71" xfId="0" applyNumberFormat="1" applyFont="1" applyBorder="1" applyAlignment="1">
      <alignment vertical="top"/>
    </xf>
    <xf numFmtId="167" fontId="70" fillId="0" borderId="66" xfId="0" applyNumberFormat="1" applyFont="1" applyBorder="1" applyAlignment="1">
      <alignment horizontal="right" vertical="top"/>
    </xf>
    <xf numFmtId="167" fontId="70" fillId="0" borderId="72" xfId="0" applyNumberFormat="1" applyFont="1" applyBorder="1" applyAlignment="1">
      <alignment horizontal="right" vertical="top"/>
    </xf>
    <xf numFmtId="0" fontId="34" fillId="0" borderId="0" xfId="0" applyFont="1" applyAlignment="1">
      <alignment horizontal="left" vertical="center"/>
    </xf>
    <xf numFmtId="172" fontId="49" fillId="0" borderId="0" xfId="0" applyNumberFormat="1" applyFont="1" applyAlignment="1">
      <alignment horizontal="center"/>
    </xf>
    <xf numFmtId="0" fontId="3" fillId="8" borderId="22" xfId="0" applyFont="1" applyFill="1" applyBorder="1" applyAlignment="1">
      <alignment horizontal="center" vertical="center" wrapText="1" readingOrder="1"/>
    </xf>
    <xf numFmtId="0" fontId="3" fillId="8" borderId="21" xfId="0" applyFont="1" applyFill="1" applyBorder="1" applyAlignment="1">
      <alignment horizontal="center" vertical="center" wrapText="1" readingOrder="1"/>
    </xf>
    <xf numFmtId="0" fontId="3" fillId="8" borderId="38" xfId="0" applyFont="1" applyFill="1" applyBorder="1" applyAlignment="1">
      <alignment horizontal="left" vertical="center" wrapText="1" readingOrder="1"/>
    </xf>
    <xf numFmtId="0" fontId="3" fillId="8" borderId="39" xfId="0" applyFont="1" applyFill="1" applyBorder="1" applyAlignment="1">
      <alignment horizontal="left" vertical="center" wrapText="1" readingOrder="1"/>
    </xf>
    <xf numFmtId="0" fontId="10" fillId="9" borderId="40" xfId="0" applyFont="1" applyFill="1" applyBorder="1" applyAlignment="1">
      <alignment horizontal="left" vertical="center" wrapText="1" readingOrder="1"/>
    </xf>
    <xf numFmtId="0" fontId="10" fillId="9" borderId="41" xfId="0" applyFont="1" applyFill="1" applyBorder="1" applyAlignment="1">
      <alignment horizontal="left" vertical="center" wrapText="1" readingOrder="1"/>
    </xf>
    <xf numFmtId="0" fontId="10" fillId="9" borderId="46" xfId="0" applyFont="1" applyFill="1" applyBorder="1" applyAlignment="1">
      <alignment horizontal="center" vertical="center" wrapText="1" readingOrder="1"/>
    </xf>
    <xf numFmtId="0" fontId="10" fillId="9" borderId="57" xfId="0" applyFont="1" applyFill="1" applyBorder="1" applyAlignment="1">
      <alignment horizontal="center" vertical="center" wrapText="1" readingOrder="1"/>
    </xf>
    <xf numFmtId="0" fontId="10" fillId="9" borderId="46" xfId="0" applyFont="1" applyFill="1" applyBorder="1" applyAlignment="1">
      <alignment horizontal="left" vertical="center" wrapText="1" indent="2" readingOrder="1"/>
    </xf>
    <xf numFmtId="0" fontId="10" fillId="9" borderId="0" xfId="0" applyFont="1" applyFill="1" applyAlignment="1">
      <alignment horizontal="left" vertical="center" wrapText="1" indent="2" readingOrder="1"/>
    </xf>
    <xf numFmtId="0" fontId="10" fillId="9" borderId="42" xfId="0" applyFont="1" applyFill="1" applyBorder="1" applyAlignment="1">
      <alignment horizontal="center" vertical="center" wrapText="1" readingOrder="1"/>
    </xf>
    <xf numFmtId="0" fontId="10" fillId="9" borderId="58" xfId="0" applyFont="1" applyFill="1" applyBorder="1" applyAlignment="1">
      <alignment horizontal="center" vertical="center" wrapText="1" readingOrder="1"/>
    </xf>
    <xf numFmtId="0" fontId="34" fillId="0" borderId="0" xfId="0" applyFont="1" applyAlignment="1">
      <alignment horizontal="left" vertical="top" wrapText="1" readingOrder="1"/>
    </xf>
    <xf numFmtId="0" fontId="0" fillId="0" borderId="0" xfId="0" applyAlignment="1">
      <alignment horizontal="left" vertical="top" wrapText="1" readingOrder="1"/>
    </xf>
    <xf numFmtId="17" fontId="6" fillId="0" borderId="6" xfId="0" applyNumberFormat="1" applyFont="1" applyBorder="1" applyAlignment="1">
      <alignment horizontal="right" vertical="top" wrapText="1" readingOrder="1"/>
    </xf>
    <xf numFmtId="0" fontId="6" fillId="0" borderId="6" xfId="0" applyFont="1" applyBorder="1" applyAlignment="1">
      <alignment horizontal="right" vertical="top" wrapText="1" readingOrder="1"/>
    </xf>
    <xf numFmtId="3" fontId="13" fillId="0" borderId="0" xfId="0" applyNumberFormat="1" applyFont="1" applyAlignment="1">
      <alignment horizontal="center" vertical="top"/>
    </xf>
    <xf numFmtId="0" fontId="51" fillId="0" borderId="0" xfId="0" applyFont="1" applyAlignment="1">
      <alignment horizontal="center" vertical="top"/>
    </xf>
    <xf numFmtId="0" fontId="3" fillId="8" borderId="0" xfId="0" applyFont="1" applyFill="1" applyAlignment="1">
      <alignment horizontal="left" vertical="top" wrapText="1" readingOrder="1"/>
    </xf>
    <xf numFmtId="0" fontId="3" fillId="8" borderId="22" xfId="0" applyFont="1" applyFill="1" applyBorder="1" applyAlignment="1">
      <alignment horizontal="center" vertical="top" wrapText="1" readingOrder="1"/>
    </xf>
    <xf numFmtId="0" fontId="3" fillId="8" borderId="26" xfId="0" applyFont="1" applyFill="1" applyBorder="1" applyAlignment="1">
      <alignment horizontal="center" vertical="top" wrapText="1" readingOrder="1"/>
    </xf>
    <xf numFmtId="9" fontId="23" fillId="3" borderId="6" xfId="2" applyFont="1" applyFill="1" applyBorder="1" applyAlignment="1">
      <alignment horizontal="right" vertical="top" wrapText="1" readingOrder="1"/>
    </xf>
    <xf numFmtId="0" fontId="0" fillId="0" borderId="0" xfId="0" applyAlignment="1">
      <alignment horizontal="right" vertical="top" wrapText="1" readingOrder="1"/>
    </xf>
    <xf numFmtId="0" fontId="0" fillId="0" borderId="1" xfId="0" applyBorder="1" applyAlignment="1">
      <alignment horizontal="right" vertical="top" wrapText="1" readingOrder="1"/>
    </xf>
    <xf numFmtId="9" fontId="23" fillId="3" borderId="8" xfId="2" applyFont="1" applyFill="1" applyBorder="1" applyAlignment="1">
      <alignment horizontal="right" vertical="top" wrapText="1" readingOrder="1"/>
    </xf>
    <xf numFmtId="0" fontId="0" fillId="0" borderId="10" xfId="0" applyBorder="1" applyAlignment="1">
      <alignment horizontal="right" vertical="top" wrapText="1" readingOrder="1"/>
    </xf>
    <xf numFmtId="0" fontId="0" fillId="0" borderId="13" xfId="0" applyBorder="1" applyAlignment="1">
      <alignment horizontal="right" vertical="top" wrapText="1" readingOrder="1"/>
    </xf>
    <xf numFmtId="3" fontId="23" fillId="0" borderId="6" xfId="6" applyNumberFormat="1" applyFont="1" applyBorder="1" applyAlignment="1">
      <alignment horizontal="right" vertical="top" wrapText="1" readingOrder="1"/>
    </xf>
    <xf numFmtId="3" fontId="23" fillId="0" borderId="0" xfId="6" applyNumberFormat="1" applyFont="1" applyBorder="1" applyAlignment="1">
      <alignment horizontal="right" vertical="top" wrapText="1" readingOrder="1"/>
    </xf>
    <xf numFmtId="3" fontId="23" fillId="0" borderId="1" xfId="6" applyNumberFormat="1" applyFont="1" applyBorder="1" applyAlignment="1">
      <alignment horizontal="right" vertical="top" wrapText="1" readingOrder="1"/>
    </xf>
    <xf numFmtId="171" fontId="24" fillId="3" borderId="6" xfId="1" applyNumberFormat="1" applyFont="1" applyFill="1" applyBorder="1" applyAlignment="1">
      <alignment horizontal="right" vertical="top" wrapText="1" readingOrder="1"/>
    </xf>
    <xf numFmtId="171" fontId="23" fillId="3" borderId="6" xfId="1" applyNumberFormat="1" applyFont="1" applyFill="1" applyBorder="1" applyAlignment="1">
      <alignment horizontal="right" vertical="top" wrapText="1" readingOrder="1"/>
    </xf>
    <xf numFmtId="177" fontId="24" fillId="3" borderId="6" xfId="1" applyNumberFormat="1" applyFont="1" applyFill="1" applyBorder="1" applyAlignment="1">
      <alignment horizontal="right" vertical="top" wrapText="1" readingOrder="1"/>
    </xf>
    <xf numFmtId="0" fontId="3" fillId="8" borderId="1" xfId="0" applyFont="1" applyFill="1" applyBorder="1" applyAlignment="1">
      <alignment horizontal="left" vertical="top" wrapText="1" readingOrder="1"/>
    </xf>
    <xf numFmtId="0" fontId="3" fillId="8" borderId="23" xfId="0" applyFont="1" applyFill="1" applyBorder="1" applyAlignment="1">
      <alignment horizontal="center" vertical="top" wrapText="1" readingOrder="1"/>
    </xf>
    <xf numFmtId="0" fontId="0" fillId="0" borderId="23" xfId="0" applyBorder="1" applyAlignment="1">
      <alignment horizontal="center" vertical="top" wrapText="1" readingOrder="1"/>
    </xf>
    <xf numFmtId="171" fontId="23" fillId="0" borderId="6" xfId="1" applyNumberFormat="1" applyFont="1" applyFill="1" applyBorder="1" applyAlignment="1">
      <alignment horizontal="right" vertical="top" wrapText="1" readingOrder="1"/>
    </xf>
    <xf numFmtId="171" fontId="23" fillId="0" borderId="0" xfId="1" applyNumberFormat="1" applyFont="1" applyFill="1" applyBorder="1" applyAlignment="1">
      <alignment horizontal="right" vertical="top" wrapText="1" readingOrder="1"/>
    </xf>
    <xf numFmtId="171" fontId="23" fillId="0" borderId="1" xfId="1" applyNumberFormat="1" applyFont="1" applyFill="1" applyBorder="1" applyAlignment="1">
      <alignment horizontal="right" vertical="top" wrapText="1" readingOrder="1"/>
    </xf>
    <xf numFmtId="0" fontId="13" fillId="0" borderId="0" xfId="0" applyFont="1" applyAlignment="1">
      <alignment horizontal="center" vertical="top"/>
    </xf>
    <xf numFmtId="0" fontId="0" fillId="0" borderId="0" xfId="0" applyAlignment="1">
      <alignment horizontal="center" vertical="top"/>
    </xf>
    <xf numFmtId="2" fontId="51" fillId="0" borderId="0" xfId="0" applyNumberFormat="1" applyFont="1" applyAlignment="1">
      <alignment horizontal="center" vertical="center" wrapText="1"/>
    </xf>
    <xf numFmtId="0" fontId="3" fillId="8" borderId="24" xfId="0" applyFont="1" applyFill="1" applyBorder="1" applyAlignment="1">
      <alignment horizontal="center" vertical="top" wrapText="1" readingOrder="1"/>
    </xf>
    <xf numFmtId="0" fontId="0" fillId="0" borderId="63" xfId="0" applyBorder="1" applyAlignment="1">
      <alignment horizontal="center" vertical="top" wrapText="1" readingOrder="1"/>
    </xf>
    <xf numFmtId="0" fontId="26" fillId="0" borderId="4" xfId="0" applyFont="1" applyBorder="1" applyAlignment="1">
      <alignment horizontal="left" vertical="top" wrapText="1" readingOrder="1"/>
    </xf>
    <xf numFmtId="0" fontId="3" fillId="8" borderId="47" xfId="0" applyFont="1" applyFill="1" applyBorder="1" applyAlignment="1">
      <alignment horizontal="center" vertical="top" wrapText="1" readingOrder="1"/>
    </xf>
    <xf numFmtId="0" fontId="3" fillId="8" borderId="27" xfId="0" applyFont="1" applyFill="1" applyBorder="1" applyAlignment="1">
      <alignment horizontal="center" vertical="top" wrapText="1" readingOrder="1"/>
    </xf>
    <xf numFmtId="167" fontId="34" fillId="0" borderId="0" xfId="0" applyNumberFormat="1" applyFont="1" applyAlignment="1">
      <alignment horizontal="left" vertical="top" wrapText="1"/>
    </xf>
    <xf numFmtId="0" fontId="0" fillId="0" borderId="0" xfId="0" applyAlignment="1">
      <alignment horizontal="left" vertical="top" wrapText="1"/>
    </xf>
    <xf numFmtId="0" fontId="3" fillId="8" borderId="0" xfId="0" applyFont="1" applyFill="1" applyAlignment="1">
      <alignment horizontal="right" vertical="top" wrapText="1" readingOrder="1"/>
    </xf>
    <xf numFmtId="0" fontId="0" fillId="0" borderId="1" xfId="0" applyBorder="1" applyAlignment="1">
      <alignment vertical="top" wrapText="1" readingOrder="1"/>
    </xf>
    <xf numFmtId="0" fontId="26" fillId="0" borderId="0" xfId="0" applyFont="1" applyAlignment="1">
      <alignment horizontal="left" vertical="top" wrapText="1" readingOrder="1"/>
    </xf>
    <xf numFmtId="0" fontId="0" fillId="0" borderId="0" xfId="0"/>
    <xf numFmtId="0" fontId="15" fillId="14" borderId="0" xfId="0" applyFont="1" applyFill="1" applyAlignment="1">
      <alignment horizontal="center" vertical="center" wrapText="1" readingOrder="1"/>
    </xf>
    <xf numFmtId="0" fontId="15" fillId="6" borderId="0" xfId="0" applyFont="1" applyFill="1" applyAlignment="1">
      <alignment horizontal="center" vertical="center" wrapText="1" readingOrder="1"/>
    </xf>
    <xf numFmtId="0" fontId="15" fillId="7" borderId="0" xfId="0" applyFont="1" applyFill="1" applyAlignment="1">
      <alignment horizontal="center" vertical="center" wrapText="1" readingOrder="1"/>
    </xf>
    <xf numFmtId="0" fontId="3" fillId="8" borderId="52" xfId="0" applyFont="1" applyFill="1" applyBorder="1" applyAlignment="1">
      <alignment horizontal="center" vertical="center" wrapText="1" readingOrder="1"/>
    </xf>
    <xf numFmtId="0" fontId="0" fillId="0" borderId="52" xfId="0" applyBorder="1" applyAlignment="1">
      <alignment horizontal="center" vertical="center" wrapText="1" readingOrder="1"/>
    </xf>
    <xf numFmtId="0" fontId="3" fillId="8" borderId="0" xfId="0" applyFont="1" applyFill="1" applyAlignment="1">
      <alignment horizontal="center" vertical="center" wrapText="1" readingOrder="1"/>
    </xf>
    <xf numFmtId="0" fontId="0" fillId="0" borderId="0" xfId="0" applyAlignment="1">
      <alignment horizontal="center" vertical="center" wrapText="1" readingOrder="1"/>
    </xf>
    <xf numFmtId="0" fontId="3" fillId="8" borderId="48" xfId="0" applyFont="1" applyFill="1" applyBorder="1" applyAlignment="1">
      <alignment horizontal="center" vertical="top" wrapText="1" readingOrder="1"/>
    </xf>
    <xf numFmtId="0" fontId="0" fillId="0" borderId="53" xfId="0" applyBorder="1" applyAlignment="1">
      <alignment horizontal="center" vertical="top" wrapText="1" readingOrder="1"/>
    </xf>
    <xf numFmtId="0" fontId="34" fillId="0" borderId="6" xfId="0" applyFont="1" applyBorder="1" applyAlignment="1">
      <alignment horizontal="left" vertical="top" wrapText="1" readingOrder="1"/>
    </xf>
    <xf numFmtId="0" fontId="44" fillId="0" borderId="16" xfId="7" applyFont="1" applyBorder="1" applyAlignment="1">
      <alignment horizontal="left" vertical="top" wrapText="1"/>
    </xf>
    <xf numFmtId="0" fontId="44" fillId="0" borderId="12" xfId="7" applyFont="1" applyBorder="1" applyAlignment="1">
      <alignment horizontal="left" vertical="top" wrapText="1"/>
    </xf>
    <xf numFmtId="3" fontId="67" fillId="0" borderId="6" xfId="7" applyNumberFormat="1" applyFont="1" applyBorder="1" applyAlignment="1">
      <alignment horizontal="right" vertical="top" wrapText="1"/>
    </xf>
    <xf numFmtId="3" fontId="67" fillId="0" borderId="1" xfId="7" applyNumberFormat="1" applyFont="1" applyBorder="1" applyAlignment="1">
      <alignment horizontal="right" vertical="top" wrapText="1"/>
    </xf>
    <xf numFmtId="0" fontId="30" fillId="0" borderId="6" xfId="7" applyFont="1" applyBorder="1" applyAlignment="1">
      <alignment horizontal="right" vertical="center" wrapText="1"/>
    </xf>
    <xf numFmtId="0" fontId="30" fillId="0" borderId="1" xfId="7" applyFont="1" applyBorder="1" applyAlignment="1">
      <alignment horizontal="right" vertical="center" wrapText="1"/>
    </xf>
    <xf numFmtId="0" fontId="30" fillId="0" borderId="6" xfId="7" applyFont="1" applyBorder="1" applyAlignment="1">
      <alignment horizontal="right" vertical="top" wrapText="1"/>
    </xf>
    <xf numFmtId="0" fontId="30" fillId="0" borderId="1" xfId="7" applyFont="1" applyBorder="1" applyAlignment="1">
      <alignment horizontal="right" vertical="top" wrapText="1"/>
    </xf>
    <xf numFmtId="0" fontId="44" fillId="0" borderId="14" xfId="7" applyFont="1" applyBorder="1" applyAlignment="1">
      <alignment horizontal="left" vertical="top" wrapText="1"/>
    </xf>
    <xf numFmtId="3" fontId="67" fillId="0" borderId="0" xfId="7" applyNumberFormat="1" applyFont="1" applyAlignment="1">
      <alignment horizontal="right" vertical="top" wrapText="1"/>
    </xf>
    <xf numFmtId="0" fontId="30" fillId="0" borderId="0" xfId="7" applyFont="1" applyAlignment="1">
      <alignment horizontal="right" vertical="center" wrapText="1"/>
    </xf>
    <xf numFmtId="170" fontId="30" fillId="0" borderId="6" xfId="7" applyNumberFormat="1" applyFont="1" applyBorder="1" applyAlignment="1">
      <alignment horizontal="right" vertical="top" wrapText="1"/>
    </xf>
    <xf numFmtId="170" fontId="30" fillId="0" borderId="1" xfId="7" applyNumberFormat="1" applyFont="1" applyBorder="1" applyAlignment="1">
      <alignment horizontal="right" vertical="top" wrapText="1"/>
    </xf>
    <xf numFmtId="180" fontId="30" fillId="0" borderId="6" xfId="7" applyNumberFormat="1" applyFont="1" applyBorder="1" applyAlignment="1">
      <alignment horizontal="right" vertical="center" wrapText="1"/>
    </xf>
    <xf numFmtId="180" fontId="30" fillId="0" borderId="1" xfId="7" applyNumberFormat="1" applyFont="1" applyBorder="1" applyAlignment="1">
      <alignment horizontal="right" vertical="center" wrapText="1"/>
    </xf>
    <xf numFmtId="0" fontId="30" fillId="0" borderId="6" xfId="7" applyFont="1" applyBorder="1" applyAlignment="1">
      <alignment horizontal="center" vertical="center" wrapText="1"/>
    </xf>
    <xf numFmtId="0" fontId="30" fillId="0" borderId="1" xfId="7" applyFont="1" applyBorder="1" applyAlignment="1">
      <alignment horizontal="center" vertical="center" wrapText="1"/>
    </xf>
    <xf numFmtId="0" fontId="44" fillId="0" borderId="16" xfId="7" applyFont="1" applyBorder="1" applyAlignment="1">
      <alignment vertical="top" wrapText="1"/>
    </xf>
    <xf numFmtId="0" fontId="44" fillId="0" borderId="12" xfId="7" applyFont="1" applyBorder="1" applyAlignment="1">
      <alignment vertical="top" wrapText="1"/>
    </xf>
    <xf numFmtId="0" fontId="30" fillId="0" borderId="16" xfId="7" applyFont="1" applyBorder="1" applyAlignment="1">
      <alignment horizontal="left" vertical="top" wrapText="1"/>
    </xf>
    <xf numFmtId="0" fontId="30" fillId="0" borderId="14" xfId="7" applyFont="1" applyBorder="1" applyAlignment="1">
      <alignment horizontal="left" vertical="top" wrapText="1"/>
    </xf>
    <xf numFmtId="0" fontId="30" fillId="0" borderId="12" xfId="7" applyFont="1" applyBorder="1" applyAlignment="1">
      <alignment horizontal="left" vertical="top" wrapText="1"/>
    </xf>
    <xf numFmtId="0" fontId="3" fillId="8" borderId="1" xfId="0" applyFont="1" applyFill="1" applyBorder="1" applyAlignment="1">
      <alignment horizontal="right" vertical="top" wrapText="1" readingOrder="1"/>
    </xf>
    <xf numFmtId="0" fontId="11" fillId="0" borderId="0" xfId="0" applyFont="1" applyAlignment="1">
      <alignment vertical="top" wrapText="1"/>
    </xf>
  </cellXfs>
  <cellStyles count="21">
    <cellStyle name="B Table text 9" xfId="11" xr:uid="{7E973832-C630-4143-B948-7E130C7C75C6}"/>
    <cellStyle name="Comma" xfId="1" builtinId="3"/>
    <cellStyle name="Comma 2" xfId="6" xr:uid="{18AE533D-C613-4C27-90E0-539FBBC5F7A2}"/>
    <cellStyle name="Comma 2 2" xfId="14" xr:uid="{4D2F713F-6F55-4887-8E3B-753754392472}"/>
    <cellStyle name="Comma 2 2 2" xfId="20" xr:uid="{07329DF7-9079-4A18-8345-EA05C2FF8CB9}"/>
    <cellStyle name="Comma 3" xfId="13" xr:uid="{A8C3ED3B-13F7-44DA-8380-196CD788DA52}"/>
    <cellStyle name="Comma 3 2" xfId="19" xr:uid="{710014CE-BA42-4DF1-8D75-8F8F16464717}"/>
    <cellStyle name="Comma 4" xfId="5" xr:uid="{DA32E770-4765-434C-A247-9B765B79FAE0}"/>
    <cellStyle name="Comma 4 2" xfId="17" xr:uid="{363FD782-5DBE-4C85-8DD2-CAEFB002DD18}"/>
    <cellStyle name="footnote" xfId="12" xr:uid="{36F702F6-D689-415B-9E04-701F4057A91B}"/>
    <cellStyle name="Normal" xfId="0" builtinId="0"/>
    <cellStyle name="Normal 2" xfId="3" xr:uid="{4DAD799E-32FA-4CDA-9DBD-9C4698E2A925}"/>
    <cellStyle name="Normal 2 3" xfId="7" xr:uid="{94815DA1-B385-452D-A753-5117F4AEC416}"/>
    <cellStyle name="Normal 2 4" xfId="15" xr:uid="{A8D765D4-6FD7-475A-B3D6-DE970DD259BF}"/>
    <cellStyle name="Normal 3" xfId="9" xr:uid="{851CB1C6-B4AC-405B-8B77-ED511D798FDF}"/>
    <cellStyle name="Normal 3 2" xfId="18" xr:uid="{563C75A8-F75B-4467-B27B-23E50E8E25D2}"/>
    <cellStyle name="Normal 4" xfId="4" xr:uid="{6AE608C4-E62A-4AEE-9987-D2082E951C13}"/>
    <cellStyle name="Normal 5" xfId="16" xr:uid="{158CD4BB-60E4-4B44-AE3B-84E667EE44A3}"/>
    <cellStyle name="Percent" xfId="2" builtinId="5"/>
    <cellStyle name="Table Normal" xfId="8" xr:uid="{E339F386-5597-4B3B-B9CD-088E1C7F8454}"/>
    <cellStyle name="Table Text Black" xfId="10" xr:uid="{C5F38429-574A-4C05-BD28-9937E318E39D}"/>
  </cellStyles>
  <dxfs count="0"/>
  <tableStyles count="0" defaultTableStyle="TableStyleMedium2" defaultPivotStyle="PivotStyleLight16"/>
  <colors>
    <mruColors>
      <color rgb="FF3397CF"/>
      <color rgb="FF3362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xdr:colOff>
      <xdr:row>8</xdr:row>
      <xdr:rowOff>76200</xdr:rowOff>
    </xdr:from>
    <xdr:to>
      <xdr:col>6</xdr:col>
      <xdr:colOff>85725</xdr:colOff>
      <xdr:row>10</xdr:row>
      <xdr:rowOff>152400</xdr:rowOff>
    </xdr:to>
    <xdr:sp macro="" textlink="">
      <xdr:nvSpPr>
        <xdr:cNvPr id="2" name="Right Brace 1">
          <a:extLst>
            <a:ext uri="{FF2B5EF4-FFF2-40B4-BE49-F238E27FC236}">
              <a16:creationId xmlns:a16="http://schemas.microsoft.com/office/drawing/2014/main" id="{59E6734E-EA3E-4723-9DC1-BFE661E82307}"/>
            </a:ext>
          </a:extLst>
        </xdr:cNvPr>
        <xdr:cNvSpPr/>
      </xdr:nvSpPr>
      <xdr:spPr>
        <a:xfrm>
          <a:off x="5000625" y="2190750"/>
          <a:ext cx="66675" cy="495300"/>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6</xdr:col>
      <xdr:colOff>19050</xdr:colOff>
      <xdr:row>11</xdr:row>
      <xdr:rowOff>11296</xdr:rowOff>
    </xdr:from>
    <xdr:to>
      <xdr:col>6</xdr:col>
      <xdr:colOff>64769</xdr:colOff>
      <xdr:row>12</xdr:row>
      <xdr:rowOff>209550</xdr:rowOff>
    </xdr:to>
    <xdr:sp macro="" textlink="">
      <xdr:nvSpPr>
        <xdr:cNvPr id="3" name="Right Brace 2">
          <a:extLst>
            <a:ext uri="{FF2B5EF4-FFF2-40B4-BE49-F238E27FC236}">
              <a16:creationId xmlns:a16="http://schemas.microsoft.com/office/drawing/2014/main" id="{E0396CB4-252A-49D0-9B8C-E3932D4FF7DE}"/>
            </a:ext>
          </a:extLst>
        </xdr:cNvPr>
        <xdr:cNvSpPr/>
      </xdr:nvSpPr>
      <xdr:spPr>
        <a:xfrm>
          <a:off x="5000625" y="2754496"/>
          <a:ext cx="45719" cy="369704"/>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twoCellAnchor>
    <xdr:from>
      <xdr:col>6</xdr:col>
      <xdr:colOff>38100</xdr:colOff>
      <xdr:row>5</xdr:row>
      <xdr:rowOff>92393</xdr:rowOff>
    </xdr:from>
    <xdr:to>
      <xdr:col>6</xdr:col>
      <xdr:colOff>104775</xdr:colOff>
      <xdr:row>7</xdr:row>
      <xdr:rowOff>155258</xdr:rowOff>
    </xdr:to>
    <xdr:sp macro="" textlink="">
      <xdr:nvSpPr>
        <xdr:cNvPr id="4" name="Right Brace 3">
          <a:extLst>
            <a:ext uri="{FF2B5EF4-FFF2-40B4-BE49-F238E27FC236}">
              <a16:creationId xmlns:a16="http://schemas.microsoft.com/office/drawing/2014/main" id="{9AAA0EDE-2813-4CC0-AF04-78FCED962F79}"/>
            </a:ext>
          </a:extLst>
        </xdr:cNvPr>
        <xdr:cNvSpPr/>
      </xdr:nvSpPr>
      <xdr:spPr>
        <a:xfrm>
          <a:off x="5019675" y="1583055"/>
          <a:ext cx="66675" cy="48196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theme/theme1.xml><?xml version="1.0" encoding="utf-8"?>
<a:theme xmlns:a="http://schemas.openxmlformats.org/drawingml/2006/main" name="Office Theme">
  <a:themeElements>
    <a:clrScheme name="ICG_COLORS_2021">
      <a:dk1>
        <a:srgbClr val="494949"/>
      </a:dk1>
      <a:lt1>
        <a:srgbClr val="FFFFFF"/>
      </a:lt1>
      <a:dk2>
        <a:srgbClr val="3A4BFB"/>
      </a:dk2>
      <a:lt2>
        <a:srgbClr val="B6B6B6"/>
      </a:lt2>
      <a:accent1>
        <a:srgbClr val="003B49"/>
      </a:accent1>
      <a:accent2>
        <a:srgbClr val="3A4BFB"/>
      </a:accent2>
      <a:accent3>
        <a:srgbClr val="007DC3"/>
      </a:accent3>
      <a:accent4>
        <a:srgbClr val="82E5C6"/>
      </a:accent4>
      <a:accent5>
        <a:srgbClr val="33626D"/>
      </a:accent5>
      <a:accent6>
        <a:srgbClr val="668992"/>
      </a:accent6>
      <a:hlink>
        <a:srgbClr val="494949"/>
      </a:hlink>
      <a:folHlink>
        <a:srgbClr val="49494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2">
    <wetp:webextensionref xmlns:r="http://schemas.openxmlformats.org/officeDocument/2006/relationships" r:id="rId1"/>
  </wetp:taskpane>
</wetp:taskpanes>
</file>

<file path=xl/webextensions/webextension1.xml><?xml version="1.0" encoding="utf-8"?>
<we:webextension xmlns:we="http://schemas.microsoft.com/office/webextensions/webextension/2010/11" id="{718D4D31-DFAC-4A08-833D-A3458C353F4A}">
  <we:reference id="29673e3c-d826-4f00-92ee-162334a52b1a" version="1.0.0.8" store="EXCatalog" storeType="EXCatalog"/>
  <we:alternateReferences/>
  <we:properties>
    <we:property name="Office.AutoShowTaskpaneWithDocument" value="true"/>
    <we:property name="claude.fileId" value="&quot;a2588ceb-0a76-4fbf-81ae-d1be10d356a6&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FBA89-C48F-410A-8E1D-6F3537A18BAC}">
  <sheetPr codeName="Sheet1">
    <pageSetUpPr fitToPage="1"/>
  </sheetPr>
  <dimension ref="A1:N32"/>
  <sheetViews>
    <sheetView showGridLines="0" tabSelected="1" view="pageBreakPreview" zoomScaleNormal="100" zoomScaleSheetLayoutView="100" workbookViewId="0"/>
  </sheetViews>
  <sheetFormatPr defaultRowHeight="14.5" x14ac:dyDescent="0.35"/>
  <cols>
    <col min="1" max="1" width="1.81640625" customWidth="1"/>
    <col min="2" max="2" width="16.81640625" customWidth="1"/>
  </cols>
  <sheetData>
    <row r="1" spans="1:2" x14ac:dyDescent="0.35">
      <c r="A1" t="s">
        <v>0</v>
      </c>
    </row>
    <row r="2" spans="1:2" x14ac:dyDescent="0.35">
      <c r="B2" s="76" t="s">
        <v>1</v>
      </c>
    </row>
    <row r="6" spans="1:2" ht="61.5" x14ac:dyDescent="1.35">
      <c r="B6" s="75" t="s">
        <v>2</v>
      </c>
    </row>
    <row r="13" spans="1:2" ht="18.5" x14ac:dyDescent="0.45">
      <c r="B13" s="77" t="s">
        <v>279</v>
      </c>
    </row>
    <row r="17" spans="2:14" x14ac:dyDescent="0.35">
      <c r="B17" s="441">
        <v>46163</v>
      </c>
      <c r="C17" s="441"/>
    </row>
    <row r="24" spans="2:14" x14ac:dyDescent="0.35">
      <c r="B24" s="50"/>
      <c r="C24" s="50"/>
      <c r="D24" s="50"/>
      <c r="E24" s="50"/>
      <c r="F24" s="50"/>
      <c r="G24" s="50"/>
      <c r="H24" s="50"/>
      <c r="I24" s="50"/>
      <c r="J24" s="50"/>
      <c r="K24" s="50"/>
      <c r="L24" s="50"/>
      <c r="M24" s="50"/>
      <c r="N24" s="50"/>
    </row>
    <row r="25" spans="2:14" x14ac:dyDescent="0.35">
      <c r="B25" s="51" t="s">
        <v>3</v>
      </c>
    </row>
    <row r="32" spans="2:14" x14ac:dyDescent="0.35">
      <c r="B32" t="s">
        <v>0</v>
      </c>
    </row>
  </sheetData>
  <mergeCells count="1">
    <mergeCell ref="B17:C17"/>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6E07A-5A2D-4B44-8FC7-4EF6ED9DA968}">
  <sheetPr codeName="Sheet12">
    <pageSetUpPr fitToPage="1"/>
  </sheetPr>
  <dimension ref="A1:R44"/>
  <sheetViews>
    <sheetView showGridLines="0" view="pageBreakPreview" zoomScaleNormal="110" zoomScaleSheetLayoutView="100" workbookViewId="0">
      <pane ySplit="3" topLeftCell="A4" activePane="bottomLeft" state="frozen"/>
      <selection activeCell="E24" sqref="E24:E25"/>
      <selection pane="bottomLeft"/>
    </sheetView>
  </sheetViews>
  <sheetFormatPr defaultColWidth="8.7265625" defaultRowHeight="13" x14ac:dyDescent="0.35"/>
  <cols>
    <col min="1" max="1" width="25.54296875" style="15" customWidth="1"/>
    <col min="2" max="2" width="5.7265625" style="15" customWidth="1"/>
    <col min="3" max="9" width="9.54296875" style="15" customWidth="1"/>
    <col min="10" max="10" width="14" style="15" customWidth="1"/>
    <col min="11" max="11" width="9.54296875" style="15" customWidth="1"/>
    <col min="12" max="12" width="9.54296875" style="16" customWidth="1"/>
    <col min="13" max="14" width="9.54296875" style="15" customWidth="1"/>
    <col min="15" max="15" width="9.54296875" style="16" customWidth="1"/>
    <col min="16" max="18" width="9.54296875" style="15" customWidth="1"/>
    <col min="19" max="16384" width="8.7265625" style="15"/>
  </cols>
  <sheetData>
    <row r="1" spans="1:18" ht="15" customHeight="1" x14ac:dyDescent="0.35">
      <c r="A1" s="92" t="s">
        <v>45</v>
      </c>
      <c r="B1" s="458"/>
      <c r="C1" s="458"/>
      <c r="D1" s="458"/>
      <c r="E1" s="458"/>
      <c r="F1" s="458"/>
      <c r="G1" s="458"/>
      <c r="H1" s="458"/>
      <c r="I1" s="104"/>
      <c r="J1" s="291"/>
      <c r="K1" s="291"/>
      <c r="L1" s="459"/>
      <c r="M1" s="459"/>
      <c r="N1" s="459"/>
      <c r="O1" s="459"/>
      <c r="P1" s="459"/>
      <c r="Q1" s="459"/>
      <c r="R1" s="459"/>
    </row>
    <row r="2" spans="1:18" ht="26.25" customHeight="1" x14ac:dyDescent="0.35">
      <c r="A2" s="460" t="s">
        <v>5</v>
      </c>
      <c r="B2" s="85"/>
      <c r="C2" s="461" t="s">
        <v>81</v>
      </c>
      <c r="D2" s="461"/>
      <c r="E2" s="476"/>
      <c r="F2" s="462" t="s">
        <v>82</v>
      </c>
      <c r="G2" s="461"/>
      <c r="H2" s="461"/>
      <c r="I2" s="85"/>
      <c r="J2" s="461" t="s">
        <v>83</v>
      </c>
      <c r="K2" s="477"/>
      <c r="L2" s="462" t="s">
        <v>130</v>
      </c>
      <c r="M2" s="461"/>
      <c r="N2" s="476"/>
      <c r="O2" s="462" t="s">
        <v>131</v>
      </c>
      <c r="P2" s="461"/>
      <c r="Q2" s="461"/>
      <c r="R2" s="85"/>
    </row>
    <row r="3" spans="1:18" ht="43.9" customHeight="1" x14ac:dyDescent="0.35">
      <c r="A3" s="475"/>
      <c r="B3" s="85" t="s">
        <v>86</v>
      </c>
      <c r="C3" s="87" t="s">
        <v>87</v>
      </c>
      <c r="D3" s="87" t="s">
        <v>88</v>
      </c>
      <c r="E3" s="87" t="s">
        <v>89</v>
      </c>
      <c r="F3" s="87" t="s">
        <v>90</v>
      </c>
      <c r="G3" s="87" t="s">
        <v>91</v>
      </c>
      <c r="H3" s="87" t="s">
        <v>46</v>
      </c>
      <c r="I3" s="87" t="s">
        <v>92</v>
      </c>
      <c r="J3" s="86" t="s">
        <v>93</v>
      </c>
      <c r="K3" s="87" t="s">
        <v>263</v>
      </c>
      <c r="L3" s="87" t="s">
        <v>46</v>
      </c>
      <c r="M3" s="87" t="s">
        <v>94</v>
      </c>
      <c r="N3" s="87" t="s">
        <v>95</v>
      </c>
      <c r="O3" s="87" t="s">
        <v>96</v>
      </c>
      <c r="P3" s="87" t="s">
        <v>97</v>
      </c>
      <c r="Q3" s="87" t="s">
        <v>98</v>
      </c>
      <c r="R3" s="87" t="s">
        <v>380</v>
      </c>
    </row>
    <row r="4" spans="1:18" ht="18" customHeight="1" x14ac:dyDescent="0.35">
      <c r="A4" s="197" t="s">
        <v>34</v>
      </c>
      <c r="B4" s="249"/>
      <c r="C4" s="240"/>
      <c r="D4" s="240"/>
      <c r="E4" s="240"/>
      <c r="F4" s="238"/>
      <c r="G4" s="239"/>
      <c r="H4" s="239"/>
      <c r="I4" s="240"/>
      <c r="J4" s="240"/>
      <c r="K4" s="240"/>
      <c r="L4" s="248"/>
      <c r="M4" s="248"/>
      <c r="N4" s="240"/>
      <c r="O4" s="248"/>
      <c r="P4" s="248"/>
      <c r="Q4" s="240"/>
      <c r="R4" s="202"/>
    </row>
    <row r="5" spans="1:18" x14ac:dyDescent="0.35">
      <c r="A5" s="18" t="s">
        <v>297</v>
      </c>
      <c r="B5" s="19" t="s">
        <v>10</v>
      </c>
      <c r="C5" s="20">
        <v>42064</v>
      </c>
      <c r="D5" s="20">
        <v>43040</v>
      </c>
      <c r="E5" s="241" t="s">
        <v>100</v>
      </c>
      <c r="F5" s="164">
        <v>1492</v>
      </c>
      <c r="G5" s="164">
        <v>25</v>
      </c>
      <c r="H5" s="164">
        <v>1517</v>
      </c>
      <c r="I5" s="164">
        <v>1603.7481128944266</v>
      </c>
      <c r="J5" s="164">
        <v>148</v>
      </c>
      <c r="K5" s="164">
        <v>3</v>
      </c>
      <c r="L5" s="268">
        <v>2064.7198730369537</v>
      </c>
      <c r="M5" s="164">
        <v>1866.5872115080135</v>
      </c>
      <c r="N5" s="164">
        <v>198.13266152893999</v>
      </c>
      <c r="O5" s="135">
        <v>1.287434015626413</v>
      </c>
      <c r="P5" s="134">
        <v>1.3165725332128577</v>
      </c>
      <c r="Q5" s="204">
        <v>7.199295022411123E-2</v>
      </c>
      <c r="R5" s="202">
        <v>1.1155233409744523</v>
      </c>
    </row>
    <row r="6" spans="1:18" ht="16.5" customHeight="1" x14ac:dyDescent="0.35">
      <c r="A6" s="18" t="s">
        <v>298</v>
      </c>
      <c r="B6" s="19" t="s">
        <v>10</v>
      </c>
      <c r="C6" s="194">
        <v>43070</v>
      </c>
      <c r="D6" s="194">
        <v>44256</v>
      </c>
      <c r="E6" s="246" t="s">
        <v>100</v>
      </c>
      <c r="F6" s="164">
        <v>1619</v>
      </c>
      <c r="G6" s="478">
        <v>25</v>
      </c>
      <c r="H6" s="164">
        <v>1644</v>
      </c>
      <c r="I6" s="164">
        <v>1746.5339424902031</v>
      </c>
      <c r="J6" s="164">
        <v>423</v>
      </c>
      <c r="K6" s="164">
        <v>4</v>
      </c>
      <c r="L6" s="268">
        <v>2093.9354778445431</v>
      </c>
      <c r="M6" s="164">
        <v>1783.018574878562</v>
      </c>
      <c r="N6" s="164">
        <v>310.91690296598097</v>
      </c>
      <c r="O6" s="135">
        <v>1.1989091233228573</v>
      </c>
      <c r="P6" s="134">
        <v>1.2547698377315628</v>
      </c>
      <c r="Q6" s="204">
        <v>5.4946929741382933E-2</v>
      </c>
      <c r="R6" s="202">
        <v>0.91081900881428968</v>
      </c>
    </row>
    <row r="7" spans="1:18" ht="16.5" customHeight="1" x14ac:dyDescent="0.35">
      <c r="A7" s="18" t="s">
        <v>299</v>
      </c>
      <c r="B7" s="19" t="s">
        <v>18</v>
      </c>
      <c r="C7" s="244"/>
      <c r="D7" s="244"/>
      <c r="E7" s="245"/>
      <c r="F7" s="235">
        <v>290</v>
      </c>
      <c r="G7" s="479"/>
      <c r="H7" s="235">
        <v>290</v>
      </c>
      <c r="I7" s="164">
        <v>311.39791489817901</v>
      </c>
      <c r="J7" s="269">
        <v>0</v>
      </c>
      <c r="K7" s="269">
        <v>0</v>
      </c>
      <c r="L7" s="268">
        <v>377.24061999673512</v>
      </c>
      <c r="M7" s="164">
        <v>321.46924652819212</v>
      </c>
      <c r="N7" s="164">
        <v>55.771373468543004</v>
      </c>
      <c r="O7" s="135">
        <v>1.211442344179104</v>
      </c>
      <c r="P7" s="134">
        <v>1.2719078150050553</v>
      </c>
      <c r="Q7" s="204">
        <v>5.6221651470839573E-2</v>
      </c>
      <c r="R7" s="202">
        <v>0.98758426061203586</v>
      </c>
    </row>
    <row r="8" spans="1:18" ht="16.5" customHeight="1" x14ac:dyDescent="0.35">
      <c r="A8" s="18" t="s">
        <v>300</v>
      </c>
      <c r="B8" s="19" t="s">
        <v>22</v>
      </c>
      <c r="C8" s="195"/>
      <c r="D8" s="195"/>
      <c r="E8" s="247"/>
      <c r="F8" s="164">
        <v>570</v>
      </c>
      <c r="G8" s="480"/>
      <c r="H8" s="164">
        <v>570</v>
      </c>
      <c r="I8" s="164">
        <v>614.06145357846276</v>
      </c>
      <c r="J8" s="270">
        <v>0</v>
      </c>
      <c r="K8" s="270">
        <v>0</v>
      </c>
      <c r="L8" s="268">
        <v>742.64825921299246</v>
      </c>
      <c r="M8" s="164">
        <v>636.03211803595946</v>
      </c>
      <c r="N8" s="164">
        <v>106.616141177033</v>
      </c>
      <c r="O8" s="135">
        <v>1.2094038062236054</v>
      </c>
      <c r="P8" s="134">
        <v>1.2681444761566147</v>
      </c>
      <c r="Q8" s="204">
        <v>5.5805037686692316E-2</v>
      </c>
      <c r="R8" s="202">
        <v>0.98904806364026132</v>
      </c>
    </row>
    <row r="9" spans="1:18" ht="16.5" customHeight="1" x14ac:dyDescent="0.35">
      <c r="A9" s="18" t="s">
        <v>301</v>
      </c>
      <c r="B9" s="19" t="s">
        <v>10</v>
      </c>
      <c r="C9" s="194">
        <v>43862</v>
      </c>
      <c r="D9" s="194">
        <v>45200</v>
      </c>
      <c r="E9" s="246" t="s">
        <v>100</v>
      </c>
      <c r="F9" s="164">
        <v>3642</v>
      </c>
      <c r="G9" s="478">
        <v>25</v>
      </c>
      <c r="H9" s="164">
        <v>3667</v>
      </c>
      <c r="I9" s="164">
        <v>3826.9131175862494</v>
      </c>
      <c r="J9" s="164">
        <v>2153</v>
      </c>
      <c r="K9" s="164">
        <v>13</v>
      </c>
      <c r="L9" s="268">
        <v>4939.5803137578478</v>
      </c>
      <c r="M9" s="164">
        <v>3429.9419775041256</v>
      </c>
      <c r="N9" s="164">
        <v>1509.6383362537219</v>
      </c>
      <c r="O9" s="135">
        <v>1.2907479636938797</v>
      </c>
      <c r="P9" s="134">
        <v>1.229435463727683</v>
      </c>
      <c r="Q9" s="204">
        <v>0.11107175854580276</v>
      </c>
      <c r="R9" s="202">
        <v>0.76679628277760159</v>
      </c>
    </row>
    <row r="10" spans="1:18" ht="16.5" customHeight="1" x14ac:dyDescent="0.35">
      <c r="A10" s="18" t="s">
        <v>302</v>
      </c>
      <c r="B10" s="19" t="s">
        <v>18</v>
      </c>
      <c r="C10" s="244"/>
      <c r="D10" s="244"/>
      <c r="E10" s="245"/>
      <c r="F10" s="235">
        <v>590</v>
      </c>
      <c r="G10" s="479"/>
      <c r="H10" s="235">
        <v>590</v>
      </c>
      <c r="I10" s="164">
        <v>640.54228184527892</v>
      </c>
      <c r="J10" s="269">
        <v>0</v>
      </c>
      <c r="K10" s="269">
        <v>0</v>
      </c>
      <c r="L10" s="268">
        <v>827.14528289723239</v>
      </c>
      <c r="M10" s="164">
        <v>579.57675682311537</v>
      </c>
      <c r="N10" s="164">
        <v>247.56852607411702</v>
      </c>
      <c r="O10" s="135">
        <v>1.2913203489305749</v>
      </c>
      <c r="P10" s="134">
        <v>1.2291325615850839</v>
      </c>
      <c r="Q10" s="204">
        <v>0.11078841937303241</v>
      </c>
      <c r="R10" s="202">
        <v>0.78379237288135595</v>
      </c>
    </row>
    <row r="11" spans="1:18" ht="16.5" customHeight="1" x14ac:dyDescent="0.35">
      <c r="A11" s="18" t="s">
        <v>303</v>
      </c>
      <c r="B11" s="19" t="s">
        <v>22</v>
      </c>
      <c r="C11" s="195"/>
      <c r="D11" s="195"/>
      <c r="E11" s="247"/>
      <c r="F11" s="164">
        <v>664</v>
      </c>
      <c r="G11" s="480"/>
      <c r="H11" s="164">
        <v>664</v>
      </c>
      <c r="I11" s="164">
        <v>663.24523572577596</v>
      </c>
      <c r="J11" s="270">
        <v>0</v>
      </c>
      <c r="K11" s="270">
        <v>0</v>
      </c>
      <c r="L11" s="268">
        <v>855.76000606575144</v>
      </c>
      <c r="M11" s="164">
        <v>584.17970073501749</v>
      </c>
      <c r="N11" s="164">
        <v>271.58030533073401</v>
      </c>
      <c r="O11" s="135">
        <v>1.2902618216764279</v>
      </c>
      <c r="P11" s="134">
        <v>1.2256452719780966</v>
      </c>
      <c r="Q11" s="204">
        <v>0.11087430231590356</v>
      </c>
      <c r="R11" s="202">
        <v>0.79245878047715745</v>
      </c>
    </row>
    <row r="12" spans="1:18" x14ac:dyDescent="0.35">
      <c r="A12" s="18" t="s">
        <v>304</v>
      </c>
      <c r="B12" s="19" t="s">
        <v>10</v>
      </c>
      <c r="C12" s="42">
        <v>44909</v>
      </c>
      <c r="D12" s="194">
        <v>46935</v>
      </c>
      <c r="E12" s="246" t="s">
        <v>137</v>
      </c>
      <c r="F12" s="164">
        <v>3483</v>
      </c>
      <c r="G12" s="478">
        <v>25</v>
      </c>
      <c r="H12" s="164">
        <v>3508</v>
      </c>
      <c r="I12" s="164">
        <v>1843.0342986788269</v>
      </c>
      <c r="J12" s="164">
        <v>3683</v>
      </c>
      <c r="K12" s="164">
        <v>24</v>
      </c>
      <c r="L12" s="268">
        <v>2121.6652566214352</v>
      </c>
      <c r="M12" s="164">
        <v>612.09271721541313</v>
      </c>
      <c r="N12" s="164">
        <v>1509.5725394060219</v>
      </c>
      <c r="O12" s="135">
        <v>1.1511805603088037</v>
      </c>
      <c r="P12" s="134">
        <v>1.15355354451976</v>
      </c>
      <c r="Q12" s="204">
        <v>0.13806609359506195</v>
      </c>
      <c r="R12" s="202">
        <v>0.10938000436483979</v>
      </c>
    </row>
    <row r="13" spans="1:18" ht="17.25" customHeight="1" x14ac:dyDescent="0.35">
      <c r="A13" s="18" t="s">
        <v>305</v>
      </c>
      <c r="B13" s="19" t="s">
        <v>22</v>
      </c>
      <c r="C13" s="42">
        <v>45096</v>
      </c>
      <c r="D13" s="244"/>
      <c r="E13" s="245"/>
      <c r="F13" s="164">
        <v>364</v>
      </c>
      <c r="G13" s="480"/>
      <c r="H13" s="164">
        <v>364</v>
      </c>
      <c r="I13" s="164">
        <v>198.37760169227406</v>
      </c>
      <c r="J13" s="269">
        <v>0</v>
      </c>
      <c r="K13" s="269">
        <v>0</v>
      </c>
      <c r="L13" s="268">
        <v>226.16398769998912</v>
      </c>
      <c r="M13" s="164">
        <v>61.914976759291051</v>
      </c>
      <c r="N13" s="164">
        <v>164.24901094069807</v>
      </c>
      <c r="O13" s="135">
        <v>1.1400681617817805</v>
      </c>
      <c r="P13" s="134">
        <v>1.1336276255889401</v>
      </c>
      <c r="Q13" s="204">
        <v>0.13543046365890987</v>
      </c>
      <c r="R13" s="202">
        <v>0.11306884483653348</v>
      </c>
    </row>
    <row r="14" spans="1:18" ht="17.25" customHeight="1" x14ac:dyDescent="0.35">
      <c r="A14" s="18" t="s">
        <v>306</v>
      </c>
      <c r="B14" s="19" t="s">
        <v>18</v>
      </c>
      <c r="C14" s="42">
        <v>45014</v>
      </c>
      <c r="D14" s="195"/>
      <c r="E14" s="247"/>
      <c r="F14" s="235">
        <v>3563</v>
      </c>
      <c r="G14" s="235">
        <v>25</v>
      </c>
      <c r="H14" s="235">
        <v>3588</v>
      </c>
      <c r="I14" s="164">
        <v>1747.4224115576317</v>
      </c>
      <c r="J14" s="270">
        <v>0</v>
      </c>
      <c r="K14" s="270">
        <v>0</v>
      </c>
      <c r="L14" s="268">
        <v>1997.0101841053483</v>
      </c>
      <c r="M14" s="164">
        <v>585.53689503230714</v>
      </c>
      <c r="N14" s="164">
        <v>1411.4732890730411</v>
      </c>
      <c r="O14" s="135">
        <v>1.1428319626078487</v>
      </c>
      <c r="P14" s="134">
        <v>1.1472743495035316</v>
      </c>
      <c r="Q14" s="204">
        <v>0.13684241388789498</v>
      </c>
      <c r="R14" s="202">
        <v>0.17696055783735568</v>
      </c>
    </row>
    <row r="15" spans="1:18" ht="13.5" customHeight="1" x14ac:dyDescent="0.35">
      <c r="A15" s="197" t="s">
        <v>11</v>
      </c>
      <c r="B15" s="198"/>
      <c r="C15" s="17"/>
      <c r="D15" s="17"/>
      <c r="E15" s="17"/>
      <c r="F15" s="259"/>
      <c r="G15" s="271"/>
      <c r="H15" s="271"/>
      <c r="I15" s="164"/>
      <c r="J15" s="164">
        <v>5810</v>
      </c>
      <c r="K15" s="164">
        <v>50</v>
      </c>
      <c r="L15" s="271"/>
      <c r="M15" s="272"/>
      <c r="N15" s="272"/>
      <c r="O15" s="144"/>
      <c r="P15" s="145"/>
      <c r="Q15" s="250"/>
      <c r="R15" s="202"/>
    </row>
    <row r="16" spans="1:18" s="221" customFormat="1" ht="13.5" customHeight="1" x14ac:dyDescent="0.35">
      <c r="A16" s="21" t="s">
        <v>34</v>
      </c>
      <c r="B16" s="206"/>
      <c r="C16" s="23"/>
      <c r="D16" s="23"/>
      <c r="E16" s="23"/>
      <c r="F16" s="257"/>
      <c r="G16" s="258"/>
      <c r="H16" s="258"/>
      <c r="I16" s="258"/>
      <c r="J16" s="233">
        <v>12217</v>
      </c>
      <c r="K16" s="233">
        <v>94</v>
      </c>
      <c r="L16" s="258"/>
      <c r="M16" s="258"/>
      <c r="N16" s="258"/>
      <c r="O16" s="137"/>
      <c r="P16" s="137"/>
      <c r="Q16" s="207"/>
      <c r="R16" s="208"/>
    </row>
    <row r="17" spans="1:18" ht="13.5" customHeight="1" x14ac:dyDescent="0.35">
      <c r="A17" s="197" t="s">
        <v>66</v>
      </c>
      <c r="B17" s="198"/>
      <c r="C17" s="20"/>
      <c r="D17" s="20"/>
      <c r="E17" s="241"/>
      <c r="F17" s="255"/>
      <c r="G17" s="256"/>
      <c r="H17" s="256"/>
      <c r="I17" s="256"/>
      <c r="J17" s="256"/>
      <c r="K17" s="256"/>
      <c r="L17" s="256"/>
      <c r="M17" s="256"/>
      <c r="N17" s="256"/>
      <c r="O17" s="136"/>
      <c r="P17" s="136"/>
      <c r="Q17" s="211"/>
      <c r="R17" s="202"/>
    </row>
    <row r="18" spans="1:18" x14ac:dyDescent="0.35">
      <c r="A18" s="18" t="s">
        <v>77</v>
      </c>
      <c r="B18" s="19" t="s">
        <v>18</v>
      </c>
      <c r="C18" s="20">
        <v>41791</v>
      </c>
      <c r="D18" s="20">
        <v>44148</v>
      </c>
      <c r="E18" s="241" t="s">
        <v>100</v>
      </c>
      <c r="F18" s="235">
        <v>590</v>
      </c>
      <c r="G18" s="235">
        <v>200</v>
      </c>
      <c r="H18" s="235">
        <v>790</v>
      </c>
      <c r="I18" s="164">
        <v>875.2337849999999</v>
      </c>
      <c r="J18" s="164">
        <v>0</v>
      </c>
      <c r="K18" s="164">
        <v>0.4</v>
      </c>
      <c r="L18" s="268">
        <v>1254.5226178000003</v>
      </c>
      <c r="M18" s="164">
        <v>1253.8269828000002</v>
      </c>
      <c r="N18" s="164">
        <v>0.695635</v>
      </c>
      <c r="O18" s="135">
        <v>1.4333571667387992</v>
      </c>
      <c r="P18" s="134">
        <v>1.4</v>
      </c>
      <c r="Q18" s="204">
        <v>0.15610988736152701</v>
      </c>
      <c r="R18" s="202">
        <v>1.3822956022219155</v>
      </c>
    </row>
    <row r="19" spans="1:18" ht="13.5" customHeight="1" x14ac:dyDescent="0.35">
      <c r="A19" s="18" t="s">
        <v>64</v>
      </c>
      <c r="B19" s="19" t="s">
        <v>18</v>
      </c>
      <c r="C19" s="20">
        <v>43483</v>
      </c>
      <c r="D19" s="20">
        <v>45564</v>
      </c>
      <c r="E19" s="241" t="s">
        <v>100</v>
      </c>
      <c r="F19" s="235">
        <v>1200</v>
      </c>
      <c r="G19" s="235">
        <v>150</v>
      </c>
      <c r="H19" s="235">
        <v>1350</v>
      </c>
      <c r="I19" s="164">
        <v>1289</v>
      </c>
      <c r="J19" s="164">
        <v>357</v>
      </c>
      <c r="K19" s="164">
        <v>44</v>
      </c>
      <c r="L19" s="268">
        <v>1815.5194350000002</v>
      </c>
      <c r="M19" s="164">
        <v>1432.9920870000001</v>
      </c>
      <c r="N19" s="164">
        <v>382.52734800000002</v>
      </c>
      <c r="O19" s="135">
        <v>1.4082002239849478</v>
      </c>
      <c r="P19" s="134">
        <v>1.5255689460487243</v>
      </c>
      <c r="Q19" s="204">
        <v>0.12540830969810501</v>
      </c>
      <c r="R19" s="202">
        <v>0.96189231830184629</v>
      </c>
    </row>
    <row r="20" spans="1:18" ht="13.5" customHeight="1" x14ac:dyDescent="0.35">
      <c r="A20" s="18" t="s">
        <v>65</v>
      </c>
      <c r="B20" s="19" t="s">
        <v>18</v>
      </c>
      <c r="C20" s="20">
        <v>45018</v>
      </c>
      <c r="D20" s="20">
        <v>47338</v>
      </c>
      <c r="E20" s="241" t="s">
        <v>106</v>
      </c>
      <c r="F20" s="235">
        <v>1783</v>
      </c>
      <c r="G20" s="235">
        <v>100</v>
      </c>
      <c r="H20" s="235">
        <v>1883</v>
      </c>
      <c r="I20" s="164">
        <v>569.25921114999994</v>
      </c>
      <c r="J20" s="164">
        <v>466</v>
      </c>
      <c r="K20" s="164">
        <v>32</v>
      </c>
      <c r="L20" s="268">
        <v>705.71116654400009</v>
      </c>
      <c r="M20" s="164">
        <v>137.06934220400001</v>
      </c>
      <c r="N20" s="164">
        <v>568.64182434000008</v>
      </c>
      <c r="O20" s="135">
        <v>1.2397009178267733</v>
      </c>
      <c r="P20" s="134">
        <v>1.4</v>
      </c>
      <c r="Q20" s="204">
        <v>0.16612769960000001</v>
      </c>
      <c r="R20" s="202">
        <v>2.3149610161040592E-2</v>
      </c>
    </row>
    <row r="21" spans="1:18" ht="13.5" customHeight="1" x14ac:dyDescent="0.35">
      <c r="A21" s="18" t="s">
        <v>11</v>
      </c>
      <c r="B21" s="203"/>
      <c r="C21" s="20"/>
      <c r="D21" s="20"/>
      <c r="E21" s="241"/>
      <c r="F21" s="255"/>
      <c r="G21" s="256"/>
      <c r="H21" s="256"/>
      <c r="I21" s="256"/>
      <c r="J21" s="164">
        <v>13</v>
      </c>
      <c r="K21" s="164">
        <v>0</v>
      </c>
      <c r="L21" s="256"/>
      <c r="M21" s="256"/>
      <c r="N21" s="256"/>
      <c r="O21" s="136"/>
      <c r="P21" s="136"/>
      <c r="Q21" s="211"/>
      <c r="R21" s="202"/>
    </row>
    <row r="22" spans="1:18" s="221" customFormat="1" ht="13.5" customHeight="1" x14ac:dyDescent="0.35">
      <c r="A22" s="21" t="s">
        <v>66</v>
      </c>
      <c r="B22" s="206"/>
      <c r="C22" s="23"/>
      <c r="D22" s="23"/>
      <c r="E22" s="23"/>
      <c r="F22" s="257"/>
      <c r="G22" s="258"/>
      <c r="H22" s="258"/>
      <c r="I22" s="258"/>
      <c r="J22" s="233">
        <v>836</v>
      </c>
      <c r="K22" s="233">
        <v>76.400000000000006</v>
      </c>
      <c r="L22" s="258"/>
      <c r="M22" s="258"/>
      <c r="N22" s="258"/>
      <c r="O22" s="137"/>
      <c r="P22" s="137"/>
      <c r="Q22" s="207"/>
      <c r="R22" s="208"/>
    </row>
    <row r="23" spans="1:18" ht="13.5" customHeight="1" x14ac:dyDescent="0.35">
      <c r="A23" s="197" t="s">
        <v>138</v>
      </c>
      <c r="B23" s="198"/>
      <c r="C23" s="17"/>
      <c r="D23" s="17"/>
      <c r="E23" s="17"/>
      <c r="F23" s="259"/>
      <c r="G23" s="234"/>
      <c r="H23" s="234"/>
      <c r="I23" s="234"/>
      <c r="J23" s="234"/>
      <c r="K23" s="234"/>
      <c r="L23" s="234"/>
      <c r="M23" s="234"/>
      <c r="N23" s="234"/>
      <c r="O23" s="139"/>
      <c r="P23" s="139"/>
      <c r="Q23" s="222"/>
      <c r="R23" s="202"/>
    </row>
    <row r="24" spans="1:18" ht="13.5" customHeight="1" x14ac:dyDescent="0.35">
      <c r="A24" s="18" t="s">
        <v>35</v>
      </c>
      <c r="B24" s="19" t="s">
        <v>15</v>
      </c>
      <c r="C24" s="20">
        <v>42795</v>
      </c>
      <c r="D24" s="20" t="s">
        <v>128</v>
      </c>
      <c r="E24" s="241" t="s">
        <v>139</v>
      </c>
      <c r="F24" s="45" t="s">
        <v>128</v>
      </c>
      <c r="G24" s="45" t="s">
        <v>128</v>
      </c>
      <c r="H24" s="45" t="s">
        <v>128</v>
      </c>
      <c r="I24" s="45" t="s">
        <v>128</v>
      </c>
      <c r="J24" s="164">
        <v>1241</v>
      </c>
      <c r="K24" s="164">
        <v>0</v>
      </c>
      <c r="L24" s="267" t="s">
        <v>140</v>
      </c>
      <c r="M24" s="265" t="s">
        <v>135</v>
      </c>
      <c r="N24" s="265" t="s">
        <v>135</v>
      </c>
      <c r="O24" s="186" t="s">
        <v>135</v>
      </c>
      <c r="P24" s="179" t="s">
        <v>135</v>
      </c>
      <c r="Q24" s="179" t="s">
        <v>135</v>
      </c>
      <c r="R24" s="251" t="s">
        <v>135</v>
      </c>
    </row>
    <row r="25" spans="1:18" ht="13.5" customHeight="1" x14ac:dyDescent="0.35">
      <c r="A25" s="18" t="s">
        <v>11</v>
      </c>
      <c r="B25" s="203"/>
      <c r="C25" s="20"/>
      <c r="D25" s="20"/>
      <c r="E25" s="242"/>
      <c r="F25" s="255"/>
      <c r="G25" s="256"/>
      <c r="H25" s="256"/>
      <c r="I25" s="256"/>
      <c r="J25" s="164">
        <v>11</v>
      </c>
      <c r="K25" s="164">
        <v>0</v>
      </c>
      <c r="L25" s="264"/>
      <c r="M25" s="164"/>
      <c r="N25" s="164"/>
      <c r="O25" s="157"/>
      <c r="P25" s="61"/>
      <c r="Q25" s="61"/>
      <c r="R25" s="152"/>
    </row>
    <row r="26" spans="1:18" s="221" customFormat="1" ht="13.5" customHeight="1" x14ac:dyDescent="0.35">
      <c r="A26" s="21" t="s">
        <v>138</v>
      </c>
      <c r="B26" s="206"/>
      <c r="C26" s="23"/>
      <c r="D26" s="23"/>
      <c r="E26" s="243"/>
      <c r="F26" s="257"/>
      <c r="G26" s="258"/>
      <c r="H26" s="258"/>
      <c r="I26" s="258"/>
      <c r="J26" s="233">
        <v>1252</v>
      </c>
      <c r="K26" s="233">
        <v>0</v>
      </c>
      <c r="L26" s="258"/>
      <c r="M26" s="258"/>
      <c r="N26" s="258"/>
      <c r="O26" s="22"/>
      <c r="P26" s="22"/>
      <c r="Q26" s="22"/>
      <c r="R26" s="217"/>
    </row>
    <row r="27" spans="1:18" ht="13.5" customHeight="1" x14ac:dyDescent="0.35">
      <c r="A27" s="131" t="s">
        <v>36</v>
      </c>
      <c r="B27" s="223"/>
      <c r="C27" s="224"/>
      <c r="D27" s="224"/>
      <c r="E27" s="224"/>
      <c r="F27" s="262"/>
      <c r="G27" s="263"/>
      <c r="H27" s="263"/>
      <c r="I27" s="263"/>
      <c r="J27" s="232">
        <v>14305</v>
      </c>
      <c r="K27" s="232">
        <v>170.4</v>
      </c>
      <c r="L27" s="263"/>
      <c r="M27" s="263"/>
      <c r="N27" s="263"/>
      <c r="O27" s="150"/>
      <c r="P27" s="150"/>
      <c r="Q27" s="150"/>
      <c r="R27" s="151"/>
    </row>
    <row r="28" spans="1:18" ht="12.75" customHeight="1" x14ac:dyDescent="0.35">
      <c r="A28" s="454" t="s">
        <v>379</v>
      </c>
      <c r="B28" s="454"/>
      <c r="C28" s="454"/>
      <c r="D28" s="454"/>
      <c r="E28" s="454"/>
      <c r="F28" s="454"/>
      <c r="G28" s="454"/>
      <c r="H28" s="454"/>
      <c r="I28" s="454"/>
      <c r="J28" s="454"/>
      <c r="K28" s="454"/>
      <c r="L28" s="454"/>
      <c r="M28" s="454"/>
      <c r="N28" s="454"/>
      <c r="O28" s="454"/>
      <c r="P28" s="454"/>
      <c r="Q28" s="454"/>
      <c r="R28" s="454"/>
    </row>
    <row r="29" spans="1:18" ht="11.25" customHeight="1" x14ac:dyDescent="0.35">
      <c r="A29" s="454" t="s">
        <v>269</v>
      </c>
      <c r="B29" s="454"/>
      <c r="C29" s="454"/>
      <c r="D29" s="454"/>
      <c r="E29" s="454"/>
      <c r="F29" s="454"/>
      <c r="G29" s="454"/>
      <c r="H29" s="454"/>
      <c r="I29" s="454"/>
      <c r="J29" s="454"/>
      <c r="K29" s="454"/>
      <c r="L29" s="454"/>
      <c r="M29" s="454"/>
      <c r="N29" s="454"/>
      <c r="O29" s="454"/>
      <c r="P29" s="454"/>
      <c r="Q29" s="454"/>
      <c r="R29" s="454"/>
    </row>
    <row r="30" spans="1:18" ht="24" customHeight="1" x14ac:dyDescent="0.35">
      <c r="A30" s="284"/>
      <c r="B30" s="284"/>
      <c r="C30" s="284"/>
      <c r="D30" s="284"/>
      <c r="E30" s="284"/>
      <c r="F30" s="284"/>
      <c r="G30" s="284"/>
      <c r="H30" s="284"/>
      <c r="I30" s="284"/>
      <c r="J30" s="288"/>
      <c r="K30" s="288"/>
      <c r="L30" s="284"/>
      <c r="M30" s="284"/>
      <c r="N30" s="284"/>
      <c r="O30" s="284"/>
      <c r="P30" s="284"/>
      <c r="Q30" s="284"/>
      <c r="R30" s="284"/>
    </row>
    <row r="31" spans="1:18" ht="24" customHeight="1" x14ac:dyDescent="0.35">
      <c r="A31" s="284"/>
      <c r="B31" s="284"/>
      <c r="C31" s="284"/>
      <c r="D31" s="284"/>
      <c r="E31" s="284"/>
      <c r="F31" s="284"/>
      <c r="G31" s="284"/>
      <c r="H31" s="284"/>
      <c r="I31" s="284"/>
      <c r="J31" s="289"/>
      <c r="K31" s="289"/>
      <c r="L31" s="284"/>
      <c r="M31" s="284"/>
      <c r="N31" s="284"/>
      <c r="O31" s="284"/>
      <c r="P31" s="284"/>
      <c r="Q31" s="284"/>
      <c r="R31" s="284"/>
    </row>
    <row r="32" spans="1:18" ht="24" customHeight="1" x14ac:dyDescent="0.35">
      <c r="A32" s="284"/>
      <c r="B32" s="284"/>
      <c r="C32" s="284"/>
      <c r="D32" s="284"/>
      <c r="E32" s="284"/>
      <c r="F32" s="284"/>
      <c r="G32" s="284"/>
      <c r="H32" s="284"/>
      <c r="I32" s="284"/>
      <c r="J32" s="284"/>
      <c r="K32" s="284"/>
      <c r="L32" s="284"/>
      <c r="M32" s="284"/>
      <c r="N32" s="284"/>
      <c r="O32" s="284"/>
      <c r="P32" s="284"/>
      <c r="Q32" s="284"/>
      <c r="R32" s="284"/>
    </row>
    <row r="33" spans="1:18" ht="23.65" customHeight="1" x14ac:dyDescent="0.35"/>
    <row r="34" spans="1:18" x14ac:dyDescent="0.35">
      <c r="A34" s="225"/>
      <c r="B34" s="225"/>
      <c r="C34" s="218"/>
      <c r="D34" s="218"/>
      <c r="E34" s="219"/>
      <c r="F34" s="27"/>
      <c r="G34" s="28"/>
      <c r="H34" s="28"/>
      <c r="I34" s="28"/>
      <c r="J34" s="28"/>
      <c r="K34" s="28"/>
      <c r="L34" s="28"/>
      <c r="M34" s="28"/>
      <c r="N34" s="28"/>
      <c r="O34" s="28"/>
      <c r="P34" s="28"/>
      <c r="Q34" s="28"/>
      <c r="R34" s="28"/>
    </row>
    <row r="35" spans="1:18" x14ac:dyDescent="0.35">
      <c r="A35" s="226"/>
      <c r="B35" s="226"/>
      <c r="C35" s="227"/>
      <c r="D35" s="227"/>
      <c r="E35" s="228"/>
      <c r="F35" s="29"/>
      <c r="G35" s="30"/>
      <c r="H35" s="30"/>
      <c r="I35" s="30"/>
      <c r="J35" s="30"/>
      <c r="K35" s="30"/>
      <c r="L35" s="30"/>
      <c r="M35" s="30"/>
      <c r="N35" s="30"/>
      <c r="O35" s="30"/>
      <c r="P35" s="30"/>
      <c r="Q35" s="30"/>
      <c r="R35" s="30"/>
    </row>
    <row r="36" spans="1:18" x14ac:dyDescent="0.35">
      <c r="A36" s="229"/>
      <c r="B36" s="229"/>
      <c r="C36" s="227"/>
      <c r="D36" s="227"/>
      <c r="E36" s="228"/>
      <c r="F36" s="29"/>
      <c r="G36" s="30"/>
      <c r="H36" s="30"/>
      <c r="I36" s="30"/>
      <c r="L36" s="30"/>
      <c r="M36" s="30"/>
      <c r="N36" s="30"/>
      <c r="O36" s="30"/>
      <c r="P36" s="30"/>
      <c r="Q36" s="30"/>
      <c r="R36" s="30"/>
    </row>
    <row r="37" spans="1:18" x14ac:dyDescent="0.35">
      <c r="A37" s="226"/>
      <c r="B37" s="226"/>
      <c r="C37" s="227"/>
      <c r="D37" s="227"/>
      <c r="E37" s="228"/>
      <c r="F37" s="29"/>
      <c r="G37" s="30"/>
      <c r="H37" s="30"/>
      <c r="I37" s="30"/>
      <c r="J37" s="30"/>
      <c r="K37" s="30"/>
      <c r="L37" s="30"/>
      <c r="M37" s="30"/>
      <c r="N37" s="30"/>
      <c r="O37" s="30"/>
      <c r="P37" s="30"/>
      <c r="Q37" s="30"/>
      <c r="R37" s="30"/>
    </row>
    <row r="38" spans="1:18" x14ac:dyDescent="0.35">
      <c r="A38" s="229"/>
      <c r="B38" s="229"/>
      <c r="C38" s="227" t="s">
        <v>0</v>
      </c>
      <c r="D38" s="227"/>
      <c r="E38" s="228"/>
      <c r="F38" s="29"/>
      <c r="G38" s="30"/>
      <c r="H38" s="30"/>
      <c r="I38" s="30"/>
      <c r="J38" s="30"/>
      <c r="K38" s="30"/>
      <c r="L38" s="30"/>
      <c r="M38" s="30"/>
      <c r="N38" s="30"/>
      <c r="O38" s="30"/>
      <c r="P38" s="30"/>
      <c r="Q38" s="30"/>
      <c r="R38" s="30"/>
    </row>
    <row r="39" spans="1:18" x14ac:dyDescent="0.35">
      <c r="J39" s="113"/>
    </row>
    <row r="40" spans="1:18" x14ac:dyDescent="0.35">
      <c r="J40" s="113"/>
    </row>
    <row r="41" spans="1:18" x14ac:dyDescent="0.35">
      <c r="J41" s="30"/>
      <c r="K41" s="30"/>
    </row>
    <row r="44" spans="1:18" x14ac:dyDescent="0.35">
      <c r="J44" s="31"/>
      <c r="N44" s="31"/>
      <c r="Q44" s="31"/>
      <c r="R44" s="31"/>
    </row>
  </sheetData>
  <mergeCells count="13">
    <mergeCell ref="G6:G8"/>
    <mergeCell ref="G9:G11"/>
    <mergeCell ref="G12:G13"/>
    <mergeCell ref="A29:R29"/>
    <mergeCell ref="B1:H1"/>
    <mergeCell ref="L1:R1"/>
    <mergeCell ref="A2:A3"/>
    <mergeCell ref="C2:E2"/>
    <mergeCell ref="F2:H2"/>
    <mergeCell ref="J2:K2"/>
    <mergeCell ref="L2:N2"/>
    <mergeCell ref="O2:Q2"/>
    <mergeCell ref="A28:R28"/>
  </mergeCells>
  <printOptions horizontalCentered="1" verticalCentered="1"/>
  <pageMargins left="0.23622047244094491" right="0.23622047244094491" top="0.74803149606299213" bottom="0.74803149606299213" header="0.31496062992125984" footer="0.31496062992125984"/>
  <pageSetup paperSize="9" scale="7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066E5-6613-4CB2-A15F-392E15D39FF0}">
  <sheetPr codeName="Sheet14">
    <pageSetUpPr fitToPage="1"/>
  </sheetPr>
  <dimension ref="A1:V63"/>
  <sheetViews>
    <sheetView showGridLines="0" view="pageBreakPreview" zoomScaleNormal="100" zoomScaleSheetLayoutView="100" workbookViewId="0"/>
  </sheetViews>
  <sheetFormatPr defaultColWidth="8.7265625" defaultRowHeight="13" x14ac:dyDescent="0.35"/>
  <cols>
    <col min="1" max="1" width="25.54296875" style="15" customWidth="1"/>
    <col min="2" max="5" width="10" style="15" customWidth="1"/>
    <col min="6" max="6" width="16.54296875" style="15" bestFit="1" customWidth="1"/>
    <col min="7" max="7" width="8.7265625" style="15" customWidth="1"/>
    <col min="8" max="9" width="9.7265625" style="15" customWidth="1"/>
    <col min="10" max="10" width="10.81640625" style="15" customWidth="1"/>
    <col min="11" max="12" width="9.7265625" style="15" customWidth="1"/>
    <col min="13" max="13" width="10.54296875" style="15" customWidth="1"/>
    <col min="14" max="18" width="9.7265625" style="15" customWidth="1"/>
    <col min="19" max="21" width="8.7265625" style="15"/>
    <col min="22" max="22" width="26" style="15" customWidth="1"/>
    <col min="23" max="34" width="9.7265625" style="15" customWidth="1"/>
    <col min="35" max="16384" width="8.7265625" style="15"/>
  </cols>
  <sheetData>
    <row r="1" spans="1:20" ht="14.5" x14ac:dyDescent="0.35">
      <c r="A1" s="365" t="s">
        <v>141</v>
      </c>
      <c r="B1" s="481"/>
      <c r="C1" s="482"/>
      <c r="D1" s="482"/>
      <c r="E1" s="483"/>
      <c r="F1" s="483"/>
      <c r="G1" s="104"/>
      <c r="H1" s="104"/>
      <c r="I1" s="104"/>
      <c r="J1" s="104"/>
      <c r="K1" s="104"/>
      <c r="L1" s="104"/>
      <c r="M1" s="104"/>
      <c r="O1" s="16"/>
      <c r="Q1" s="32"/>
      <c r="R1" s="32"/>
    </row>
    <row r="2" spans="1:20" ht="26.25" customHeight="1" x14ac:dyDescent="0.35">
      <c r="A2" s="102"/>
      <c r="B2" s="476" t="s">
        <v>81</v>
      </c>
      <c r="C2" s="484"/>
      <c r="D2" s="484"/>
      <c r="E2" s="461" t="str">
        <f>"AUM($m)"&amp;CHAR(178)</f>
        <v>AUM($m)²</v>
      </c>
      <c r="F2" s="485"/>
    </row>
    <row r="3" spans="1:20" ht="50.65" customHeight="1" x14ac:dyDescent="0.35">
      <c r="A3" s="102" t="s">
        <v>5</v>
      </c>
      <c r="B3" s="87" t="s">
        <v>87</v>
      </c>
      <c r="C3" s="87" t="s">
        <v>88</v>
      </c>
      <c r="D3" s="87" t="s">
        <v>89</v>
      </c>
      <c r="E3" s="86" t="s">
        <v>93</v>
      </c>
      <c r="F3" s="397" t="str">
        <f>"ICG balance sheet
($m)(FV)"&amp;CHAR(185)&amp;" "&amp;CHAR(179)</f>
        <v>ICG balance sheet
($m)(FV)¹ ³</v>
      </c>
    </row>
    <row r="4" spans="1:20" ht="13.5" customHeight="1" x14ac:dyDescent="0.35">
      <c r="A4" s="24" t="s">
        <v>142</v>
      </c>
      <c r="B4" s="17"/>
      <c r="C4" s="17"/>
      <c r="D4" s="17"/>
      <c r="E4" s="17"/>
      <c r="F4" s="398"/>
    </row>
    <row r="5" spans="1:20" ht="13.5" customHeight="1" x14ac:dyDescent="0.35">
      <c r="A5" s="18" t="s">
        <v>143</v>
      </c>
      <c r="B5" s="20">
        <v>38875</v>
      </c>
      <c r="C5" s="19" t="s">
        <v>27</v>
      </c>
      <c r="D5" s="19" t="s">
        <v>106</v>
      </c>
      <c r="E5" s="164">
        <v>167</v>
      </c>
      <c r="F5" s="399">
        <v>0</v>
      </c>
      <c r="T5" s="31"/>
    </row>
    <row r="6" spans="1:20" x14ac:dyDescent="0.35">
      <c r="A6" s="18" t="s">
        <v>39</v>
      </c>
      <c r="B6" s="20">
        <v>42856</v>
      </c>
      <c r="C6" s="19" t="s">
        <v>27</v>
      </c>
      <c r="D6" s="19" t="s">
        <v>139</v>
      </c>
      <c r="E6" s="164">
        <v>872</v>
      </c>
      <c r="F6" s="399">
        <v>2</v>
      </c>
      <c r="T6" s="31"/>
    </row>
    <row r="7" spans="1:20" x14ac:dyDescent="0.35">
      <c r="A7" s="18" t="s">
        <v>144</v>
      </c>
      <c r="B7" s="20">
        <v>42917</v>
      </c>
      <c r="C7" s="19" t="s">
        <v>27</v>
      </c>
      <c r="D7" s="19" t="s">
        <v>139</v>
      </c>
      <c r="E7" s="164">
        <v>688</v>
      </c>
      <c r="F7" s="399">
        <v>2</v>
      </c>
      <c r="T7" s="31"/>
    </row>
    <row r="8" spans="1:20" x14ac:dyDescent="0.35">
      <c r="A8" s="18" t="s">
        <v>11</v>
      </c>
      <c r="B8" s="20"/>
      <c r="C8" s="19"/>
      <c r="D8" s="19"/>
      <c r="E8" s="164">
        <v>151</v>
      </c>
      <c r="F8" s="399">
        <v>0</v>
      </c>
      <c r="T8" s="31"/>
    </row>
    <row r="9" spans="1:20" x14ac:dyDescent="0.35">
      <c r="A9" s="21" t="s">
        <v>142</v>
      </c>
      <c r="B9" s="23"/>
      <c r="C9" s="23"/>
      <c r="D9" s="23"/>
      <c r="E9" s="67">
        <v>1878</v>
      </c>
      <c r="F9" s="252">
        <v>4</v>
      </c>
      <c r="T9" s="31"/>
    </row>
    <row r="10" spans="1:20" x14ac:dyDescent="0.35">
      <c r="A10" s="24" t="s">
        <v>146</v>
      </c>
      <c r="B10" s="17"/>
      <c r="C10" s="17"/>
      <c r="D10" s="17"/>
      <c r="E10" s="17"/>
      <c r="F10" s="401"/>
      <c r="T10" s="31"/>
    </row>
    <row r="11" spans="1:20" x14ac:dyDescent="0.35">
      <c r="A11" s="18" t="s">
        <v>147</v>
      </c>
      <c r="B11" s="20">
        <v>41913</v>
      </c>
      <c r="C11" s="19" t="s">
        <v>27</v>
      </c>
      <c r="D11" s="19" t="s">
        <v>139</v>
      </c>
      <c r="E11" s="164">
        <v>1282</v>
      </c>
      <c r="F11" s="399">
        <v>27</v>
      </c>
      <c r="T11" s="31"/>
    </row>
    <row r="12" spans="1:20" x14ac:dyDescent="0.35">
      <c r="A12" s="18" t="s">
        <v>11</v>
      </c>
      <c r="B12" s="20"/>
      <c r="C12" s="19"/>
      <c r="D12" s="19"/>
      <c r="E12" s="164">
        <v>173</v>
      </c>
      <c r="F12" s="399">
        <v>0</v>
      </c>
      <c r="T12" s="31"/>
    </row>
    <row r="13" spans="1:20" x14ac:dyDescent="0.35">
      <c r="A13" s="21" t="s">
        <v>146</v>
      </c>
      <c r="B13" s="23"/>
      <c r="C13" s="23"/>
      <c r="D13" s="23"/>
      <c r="E13" s="67">
        <v>1455</v>
      </c>
      <c r="F13" s="400">
        <v>27</v>
      </c>
      <c r="T13" s="31"/>
    </row>
    <row r="14" spans="1:20" x14ac:dyDescent="0.35">
      <c r="A14" s="24" t="s">
        <v>150</v>
      </c>
      <c r="B14" s="17"/>
      <c r="C14" s="17"/>
      <c r="D14" s="17"/>
      <c r="E14" s="164"/>
      <c r="F14" s="399"/>
      <c r="T14" s="31"/>
    </row>
    <row r="15" spans="1:20" x14ac:dyDescent="0.35">
      <c r="A15" s="18" t="s">
        <v>78</v>
      </c>
      <c r="B15" s="20">
        <v>43709</v>
      </c>
      <c r="C15" s="19" t="s">
        <v>27</v>
      </c>
      <c r="D15" s="19" t="s">
        <v>151</v>
      </c>
      <c r="E15" s="164">
        <v>25</v>
      </c>
      <c r="F15" s="399">
        <v>0</v>
      </c>
      <c r="T15" s="31"/>
    </row>
    <row r="16" spans="1:20" x14ac:dyDescent="0.35">
      <c r="A16" s="21" t="s">
        <v>150</v>
      </c>
      <c r="B16" s="23"/>
      <c r="C16" s="23"/>
      <c r="D16" s="23"/>
      <c r="E16" s="233">
        <v>25</v>
      </c>
      <c r="F16" s="402">
        <v>0</v>
      </c>
      <c r="T16" s="31"/>
    </row>
    <row r="17" spans="1:22" ht="13.5" customHeight="1" x14ac:dyDescent="0.35">
      <c r="A17" s="24" t="s">
        <v>148</v>
      </c>
      <c r="B17" s="17"/>
      <c r="C17" s="17"/>
      <c r="D17" s="17"/>
      <c r="E17" s="17"/>
      <c r="F17" s="401"/>
      <c r="T17" s="31"/>
    </row>
    <row r="18" spans="1:22" ht="13.5" customHeight="1" x14ac:dyDescent="0.35">
      <c r="A18" s="18" t="s">
        <v>42</v>
      </c>
      <c r="B18" s="20">
        <v>41091</v>
      </c>
      <c r="C18" s="19" t="s">
        <v>27</v>
      </c>
      <c r="D18" s="19" t="s">
        <v>139</v>
      </c>
      <c r="E18" s="164">
        <v>1243</v>
      </c>
      <c r="F18" s="399">
        <v>2</v>
      </c>
      <c r="T18" s="31"/>
    </row>
    <row r="19" spans="1:22" ht="13.5" customHeight="1" x14ac:dyDescent="0.35">
      <c r="A19" s="18" t="s">
        <v>149</v>
      </c>
      <c r="B19" s="20">
        <v>43070</v>
      </c>
      <c r="C19" s="19" t="s">
        <v>27</v>
      </c>
      <c r="D19" s="19" t="s">
        <v>139</v>
      </c>
      <c r="E19" s="164">
        <v>1448</v>
      </c>
      <c r="F19" s="399">
        <v>0</v>
      </c>
    </row>
    <row r="20" spans="1:22" x14ac:dyDescent="0.35">
      <c r="A20" s="18" t="s">
        <v>11</v>
      </c>
      <c r="B20" s="20"/>
      <c r="C20" s="19"/>
      <c r="D20" s="19"/>
      <c r="E20" s="164">
        <v>1234</v>
      </c>
      <c r="F20" s="399">
        <v>0</v>
      </c>
      <c r="T20" s="31"/>
    </row>
    <row r="21" spans="1:22" ht="13.5" customHeight="1" x14ac:dyDescent="0.35">
      <c r="A21" s="21" t="s">
        <v>148</v>
      </c>
      <c r="B21" s="23"/>
      <c r="C21" s="23"/>
      <c r="D21" s="23"/>
      <c r="E21" s="67">
        <v>3925</v>
      </c>
      <c r="F21" s="400">
        <v>2</v>
      </c>
    </row>
    <row r="22" spans="1:22" ht="13.5" customHeight="1" x14ac:dyDescent="0.35">
      <c r="A22" s="100" t="s">
        <v>44</v>
      </c>
      <c r="B22" s="101"/>
      <c r="C22" s="101"/>
      <c r="D22" s="101"/>
      <c r="E22" s="91">
        <v>7283</v>
      </c>
      <c r="F22" s="368">
        <v>33</v>
      </c>
      <c r="V22" s="31"/>
    </row>
    <row r="23" spans="1:22" ht="28.5" customHeight="1" x14ac:dyDescent="0.35">
      <c r="A23" s="486" t="s">
        <v>278</v>
      </c>
      <c r="B23" s="486"/>
      <c r="C23" s="486"/>
      <c r="D23" s="486"/>
      <c r="E23" s="486"/>
      <c r="F23" s="486"/>
      <c r="V23" s="31"/>
    </row>
    <row r="24" spans="1:22" x14ac:dyDescent="0.35">
      <c r="E24" s="113"/>
    </row>
    <row r="25" spans="1:22" x14ac:dyDescent="0.35">
      <c r="E25" s="113"/>
    </row>
    <row r="26" spans="1:22" x14ac:dyDescent="0.35">
      <c r="E26" s="113"/>
    </row>
    <row r="28" spans="1:22" ht="13.5" customHeight="1" x14ac:dyDescent="0.35"/>
    <row r="29" spans="1:22" ht="13.5" customHeight="1" x14ac:dyDescent="0.35"/>
    <row r="30" spans="1:22" ht="13.5" customHeight="1" x14ac:dyDescent="0.35"/>
    <row r="31" spans="1:22" ht="13.5" customHeight="1" x14ac:dyDescent="0.35"/>
    <row r="32" spans="1:22" ht="13.5" customHeight="1" x14ac:dyDescent="0.35"/>
    <row r="33" ht="13.5" customHeight="1" x14ac:dyDescent="0.35"/>
    <row r="34" ht="13.5" customHeight="1" x14ac:dyDescent="0.35"/>
    <row r="35" ht="13.5" customHeight="1" x14ac:dyDescent="0.35"/>
    <row r="36" ht="13.5" customHeight="1" x14ac:dyDescent="0.35"/>
    <row r="37" ht="13.5" customHeight="1" x14ac:dyDescent="0.35"/>
    <row r="38" ht="13.5" customHeight="1" x14ac:dyDescent="0.35"/>
    <row r="39" ht="13.5" customHeight="1" x14ac:dyDescent="0.35"/>
    <row r="40" ht="13.5" customHeight="1" x14ac:dyDescent="0.35"/>
    <row r="41" ht="13.5" customHeight="1" x14ac:dyDescent="0.35"/>
    <row r="42" ht="13.5" customHeight="1" x14ac:dyDescent="0.35"/>
    <row r="43" ht="13.5" customHeight="1" x14ac:dyDescent="0.35"/>
    <row r="44" ht="13.5" customHeight="1" x14ac:dyDescent="0.35"/>
    <row r="45" ht="26.25" customHeight="1" x14ac:dyDescent="0.35"/>
    <row r="46" ht="26.25" customHeight="1" x14ac:dyDescent="0.35"/>
    <row r="47" ht="13.5" customHeight="1" x14ac:dyDescent="0.35"/>
    <row r="48" ht="13.5" customHeight="1" x14ac:dyDescent="0.35"/>
    <row r="49" ht="13.5" customHeight="1" x14ac:dyDescent="0.35"/>
    <row r="50" ht="13.5" customHeight="1" x14ac:dyDescent="0.35"/>
    <row r="51" ht="13.5" customHeight="1" x14ac:dyDescent="0.35"/>
    <row r="52" ht="13.5" customHeight="1" x14ac:dyDescent="0.35"/>
    <row r="53" ht="13.5" customHeight="1" x14ac:dyDescent="0.35"/>
    <row r="54" ht="13.5" customHeight="1" x14ac:dyDescent="0.35"/>
    <row r="55" ht="13.5" customHeight="1" x14ac:dyDescent="0.35"/>
    <row r="56" ht="13.5" customHeight="1" x14ac:dyDescent="0.35"/>
    <row r="57" ht="13.5" customHeight="1" x14ac:dyDescent="0.35"/>
    <row r="58" ht="13.5" customHeight="1" x14ac:dyDescent="0.35"/>
    <row r="59" ht="13.5" customHeight="1" x14ac:dyDescent="0.35"/>
    <row r="60" ht="13.5" customHeight="1" x14ac:dyDescent="0.35"/>
    <row r="61" ht="13.5" customHeight="1" x14ac:dyDescent="0.35"/>
    <row r="62" ht="13.5" hidden="1" customHeight="1" x14ac:dyDescent="0.35"/>
    <row r="63" ht="13.5" customHeight="1" x14ac:dyDescent="0.35"/>
  </sheetData>
  <mergeCells count="5">
    <mergeCell ref="B1:D1"/>
    <mergeCell ref="E1:F1"/>
    <mergeCell ref="B2:D2"/>
    <mergeCell ref="E2:F2"/>
    <mergeCell ref="A23:F23"/>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40E8-69CB-40A2-BF75-212210B96466}">
  <sheetPr codeName="Sheet16">
    <pageSetUpPr fitToPage="1"/>
  </sheetPr>
  <dimension ref="A1:F50"/>
  <sheetViews>
    <sheetView showGridLines="0" view="pageBreakPreview" zoomScaleNormal="115" zoomScaleSheetLayoutView="100" workbookViewId="0">
      <pane ySplit="3" topLeftCell="A18" activePane="bottomLeft" state="frozen"/>
      <selection activeCell="S17" sqref="S17"/>
      <selection pane="bottomLeft"/>
    </sheetView>
  </sheetViews>
  <sheetFormatPr defaultColWidth="8.7265625" defaultRowHeight="14.5" x14ac:dyDescent="0.35"/>
  <cols>
    <col min="1" max="1" width="23" style="33" bestFit="1" customWidth="1"/>
    <col min="2" max="3" width="6" style="33" bestFit="1" customWidth="1"/>
    <col min="4" max="4" width="10.7265625" style="33" bestFit="1" customWidth="1"/>
    <col min="5" max="5" width="13.7265625" style="33" customWidth="1"/>
    <col min="6" max="6" width="9.54296875" style="33" bestFit="1" customWidth="1"/>
    <col min="7" max="16384" width="8.7265625" style="33"/>
  </cols>
  <sheetData>
    <row r="1" spans="1:6" ht="14.25" customHeight="1" x14ac:dyDescent="0.35">
      <c r="A1" s="92" t="s">
        <v>141</v>
      </c>
      <c r="B1" s="481"/>
      <c r="C1" s="482"/>
      <c r="D1" s="482"/>
      <c r="E1" s="291"/>
      <c r="F1" s="291"/>
    </row>
    <row r="2" spans="1:6" ht="22.5" customHeight="1" x14ac:dyDescent="0.35">
      <c r="A2" s="491" t="s">
        <v>5</v>
      </c>
      <c r="B2" s="487" t="s">
        <v>81</v>
      </c>
      <c r="C2" s="487"/>
      <c r="D2" s="488"/>
      <c r="E2" s="461" t="str">
        <f>"AUM($m)"&amp;CHAR(178)</f>
        <v>AUM($m)²</v>
      </c>
      <c r="F2" s="477"/>
    </row>
    <row r="3" spans="1:6" ht="39.4" customHeight="1" x14ac:dyDescent="0.35">
      <c r="A3" s="492"/>
      <c r="B3" s="87" t="s">
        <v>87</v>
      </c>
      <c r="C3" s="87" t="s">
        <v>88</v>
      </c>
      <c r="D3" s="87" t="s">
        <v>89</v>
      </c>
      <c r="E3" s="86" t="s">
        <v>93</v>
      </c>
      <c r="F3" s="87" t="str">
        <f>"ICG balance sheet
($m)(FV)"&amp;CHAR(185)&amp;" "&amp;CHAR(179)</f>
        <v>ICG balance sheet
($m)(FV)¹ ³</v>
      </c>
    </row>
    <row r="4" spans="1:6" x14ac:dyDescent="0.35">
      <c r="A4" s="24" t="s">
        <v>37</v>
      </c>
      <c r="B4" s="17"/>
      <c r="C4" s="17"/>
      <c r="D4" s="17"/>
      <c r="E4" s="17"/>
      <c r="F4" s="237"/>
    </row>
    <row r="5" spans="1:6" x14ac:dyDescent="0.35">
      <c r="A5" s="18" t="s">
        <v>152</v>
      </c>
      <c r="B5" s="20">
        <v>41702</v>
      </c>
      <c r="C5" s="20">
        <v>46315</v>
      </c>
      <c r="D5" s="19" t="s">
        <v>106</v>
      </c>
      <c r="E5" s="164">
        <v>341</v>
      </c>
      <c r="F5" s="164">
        <v>6</v>
      </c>
    </row>
    <row r="6" spans="1:6" x14ac:dyDescent="0.35">
      <c r="A6" s="18" t="s">
        <v>153</v>
      </c>
      <c r="B6" s="20">
        <v>41878</v>
      </c>
      <c r="C6" s="20">
        <v>44942</v>
      </c>
      <c r="D6" s="19" t="s">
        <v>100</v>
      </c>
      <c r="E6" s="164">
        <v>67</v>
      </c>
      <c r="F6" s="164">
        <v>0</v>
      </c>
    </row>
    <row r="7" spans="1:6" x14ac:dyDescent="0.35">
      <c r="A7" s="18" t="s">
        <v>154</v>
      </c>
      <c r="B7" s="20">
        <v>42325</v>
      </c>
      <c r="C7" s="20">
        <v>45669</v>
      </c>
      <c r="D7" s="19" t="s">
        <v>100</v>
      </c>
      <c r="E7" s="164">
        <v>218</v>
      </c>
      <c r="F7" s="164">
        <v>2</v>
      </c>
    </row>
    <row r="8" spans="1:6" x14ac:dyDescent="0.35">
      <c r="A8" s="18" t="s">
        <v>155</v>
      </c>
      <c r="B8" s="20">
        <v>42612</v>
      </c>
      <c r="C8" s="20">
        <v>45776</v>
      </c>
      <c r="D8" s="19" t="s">
        <v>100</v>
      </c>
      <c r="E8" s="164">
        <v>305</v>
      </c>
      <c r="F8" s="164">
        <v>3</v>
      </c>
    </row>
    <row r="9" spans="1:6" x14ac:dyDescent="0.35">
      <c r="A9" s="18" t="s">
        <v>156</v>
      </c>
      <c r="B9" s="20">
        <v>42823</v>
      </c>
      <c r="C9" s="20">
        <v>46231</v>
      </c>
      <c r="D9" s="19" t="s">
        <v>106</v>
      </c>
      <c r="E9" s="164">
        <v>388</v>
      </c>
      <c r="F9" s="164">
        <v>6</v>
      </c>
    </row>
    <row r="10" spans="1:6" x14ac:dyDescent="0.35">
      <c r="A10" s="18" t="s">
        <v>157</v>
      </c>
      <c r="B10" s="20">
        <v>44137</v>
      </c>
      <c r="C10" s="20">
        <v>46407</v>
      </c>
      <c r="D10" s="19" t="s">
        <v>106</v>
      </c>
      <c r="E10" s="164">
        <v>389</v>
      </c>
      <c r="F10" s="164">
        <v>4</v>
      </c>
    </row>
    <row r="11" spans="1:6" x14ac:dyDescent="0.35">
      <c r="A11" s="18" t="s">
        <v>158</v>
      </c>
      <c r="B11" s="20">
        <v>44266</v>
      </c>
      <c r="C11" s="20">
        <v>46129</v>
      </c>
      <c r="D11" s="19" t="s">
        <v>106</v>
      </c>
      <c r="E11" s="164">
        <v>389</v>
      </c>
      <c r="F11" s="164">
        <v>6</v>
      </c>
    </row>
    <row r="12" spans="1:6" x14ac:dyDescent="0.35">
      <c r="A12" s="18" t="s">
        <v>159</v>
      </c>
      <c r="B12" s="36">
        <v>44496</v>
      </c>
      <c r="C12" s="36">
        <v>46315</v>
      </c>
      <c r="D12" s="35" t="s">
        <v>106</v>
      </c>
      <c r="E12" s="164">
        <v>393</v>
      </c>
      <c r="F12" s="164">
        <v>1</v>
      </c>
    </row>
    <row r="13" spans="1:6" x14ac:dyDescent="0.35">
      <c r="A13" s="18" t="s">
        <v>160</v>
      </c>
      <c r="B13" s="36">
        <v>44713</v>
      </c>
      <c r="C13" s="36">
        <v>47757</v>
      </c>
      <c r="D13" s="19" t="s">
        <v>100</v>
      </c>
      <c r="E13" s="164">
        <v>302</v>
      </c>
      <c r="F13" s="164">
        <v>0</v>
      </c>
    </row>
    <row r="14" spans="1:6" x14ac:dyDescent="0.35">
      <c r="A14" s="18" t="s">
        <v>161</v>
      </c>
      <c r="B14" s="36">
        <v>45175</v>
      </c>
      <c r="C14" s="36">
        <v>47682</v>
      </c>
      <c r="D14" s="35" t="s">
        <v>106</v>
      </c>
      <c r="E14" s="164">
        <v>351</v>
      </c>
      <c r="F14" s="164">
        <v>0</v>
      </c>
    </row>
    <row r="15" spans="1:6" x14ac:dyDescent="0.35">
      <c r="A15" s="18" t="s">
        <v>162</v>
      </c>
      <c r="B15" s="36">
        <v>45413</v>
      </c>
      <c r="C15" s="36">
        <v>47223</v>
      </c>
      <c r="D15" s="35" t="s">
        <v>106</v>
      </c>
      <c r="E15" s="164">
        <v>400</v>
      </c>
      <c r="F15" s="164">
        <v>21</v>
      </c>
    </row>
    <row r="16" spans="1:6" x14ac:dyDescent="0.35">
      <c r="A16" s="18" t="s">
        <v>163</v>
      </c>
      <c r="B16" s="36">
        <v>45623</v>
      </c>
      <c r="C16" s="36">
        <v>47498</v>
      </c>
      <c r="D16" s="35" t="s">
        <v>106</v>
      </c>
      <c r="E16" s="164">
        <v>350</v>
      </c>
      <c r="F16" s="164">
        <v>21</v>
      </c>
    </row>
    <row r="17" spans="1:6" x14ac:dyDescent="0.35">
      <c r="A17" s="18" t="s">
        <v>183</v>
      </c>
      <c r="B17" s="36">
        <v>45910</v>
      </c>
      <c r="C17" s="36">
        <v>47689</v>
      </c>
      <c r="D17" s="35" t="s">
        <v>106</v>
      </c>
      <c r="E17" s="164">
        <v>399</v>
      </c>
      <c r="F17" s="164">
        <v>32</v>
      </c>
    </row>
    <row r="18" spans="1:6" x14ac:dyDescent="0.35">
      <c r="A18" s="18" t="s">
        <v>264</v>
      </c>
      <c r="B18" s="36">
        <v>45992</v>
      </c>
      <c r="C18" s="36">
        <v>47849</v>
      </c>
      <c r="D18" s="35" t="s">
        <v>106</v>
      </c>
      <c r="E18" s="164">
        <v>398</v>
      </c>
      <c r="F18" s="164">
        <v>34</v>
      </c>
    </row>
    <row r="19" spans="1:6" x14ac:dyDescent="0.35">
      <c r="A19" s="21" t="s">
        <v>164</v>
      </c>
      <c r="B19" s="23"/>
      <c r="C19" s="23"/>
      <c r="D19" s="23"/>
      <c r="E19" s="67">
        <v>4690</v>
      </c>
      <c r="F19" s="252">
        <v>156.4</v>
      </c>
    </row>
    <row r="20" spans="1:6" x14ac:dyDescent="0.35">
      <c r="A20" s="24" t="s">
        <v>38</v>
      </c>
      <c r="B20" s="17"/>
      <c r="C20" s="17"/>
      <c r="D20" s="17"/>
      <c r="E20" s="34"/>
      <c r="F20" s="236"/>
    </row>
    <row r="21" spans="1:6" x14ac:dyDescent="0.35">
      <c r="A21" s="18" t="s">
        <v>165</v>
      </c>
      <c r="B21" s="20">
        <v>41456</v>
      </c>
      <c r="C21" s="20">
        <v>46342</v>
      </c>
      <c r="D21" s="19" t="s">
        <v>106</v>
      </c>
      <c r="E21" s="164">
        <v>472</v>
      </c>
      <c r="F21" s="164">
        <v>14</v>
      </c>
    </row>
    <row r="22" spans="1:6" x14ac:dyDescent="0.35">
      <c r="A22" s="18" t="s">
        <v>166</v>
      </c>
      <c r="B22" s="20">
        <v>41609</v>
      </c>
      <c r="C22" s="20">
        <v>44566</v>
      </c>
      <c r="D22" s="19" t="s">
        <v>100</v>
      </c>
      <c r="E22" s="164">
        <v>290</v>
      </c>
      <c r="F22" s="164">
        <v>4</v>
      </c>
    </row>
    <row r="23" spans="1:6" x14ac:dyDescent="0.35">
      <c r="A23" s="18" t="s">
        <v>167</v>
      </c>
      <c r="B23" s="20">
        <v>41699</v>
      </c>
      <c r="C23" s="20">
        <v>44494</v>
      </c>
      <c r="D23" s="19" t="s">
        <v>100</v>
      </c>
      <c r="E23" s="164">
        <v>494</v>
      </c>
      <c r="F23" s="164">
        <v>22</v>
      </c>
    </row>
    <row r="24" spans="1:6" x14ac:dyDescent="0.35">
      <c r="A24" s="18" t="s">
        <v>168</v>
      </c>
      <c r="B24" s="20">
        <v>41883</v>
      </c>
      <c r="C24" s="20">
        <v>44418</v>
      </c>
      <c r="D24" s="19" t="s">
        <v>100</v>
      </c>
      <c r="E24" s="164">
        <v>329</v>
      </c>
      <c r="F24" s="164">
        <v>1</v>
      </c>
    </row>
    <row r="25" spans="1:6" x14ac:dyDescent="0.35">
      <c r="A25" s="18" t="s">
        <v>169</v>
      </c>
      <c r="B25" s="20">
        <v>42522</v>
      </c>
      <c r="C25" s="20">
        <v>45797</v>
      </c>
      <c r="D25" s="19" t="s">
        <v>100</v>
      </c>
      <c r="E25" s="164">
        <v>446</v>
      </c>
      <c r="F25" s="164">
        <v>7</v>
      </c>
    </row>
    <row r="26" spans="1:6" x14ac:dyDescent="0.35">
      <c r="A26" s="18" t="s">
        <v>170</v>
      </c>
      <c r="B26" s="20">
        <v>42795</v>
      </c>
      <c r="C26" s="20">
        <v>46012</v>
      </c>
      <c r="D26" s="19" t="s">
        <v>100</v>
      </c>
      <c r="E26" s="164">
        <v>467</v>
      </c>
      <c r="F26" s="164">
        <v>22</v>
      </c>
    </row>
    <row r="27" spans="1:6" x14ac:dyDescent="0.35">
      <c r="A27" s="18" t="s">
        <v>171</v>
      </c>
      <c r="B27" s="20">
        <v>43070</v>
      </c>
      <c r="C27" s="20">
        <v>44566</v>
      </c>
      <c r="D27" s="19" t="s">
        <v>100</v>
      </c>
      <c r="E27" s="164">
        <v>218</v>
      </c>
      <c r="F27" s="164">
        <v>4</v>
      </c>
    </row>
    <row r="28" spans="1:6" x14ac:dyDescent="0.35">
      <c r="A28" s="18" t="s">
        <v>172</v>
      </c>
      <c r="B28" s="20">
        <v>43221</v>
      </c>
      <c r="C28" s="20">
        <v>46315</v>
      </c>
      <c r="D28" s="19" t="s">
        <v>106</v>
      </c>
      <c r="E28" s="164">
        <v>470</v>
      </c>
      <c r="F28" s="164">
        <v>22</v>
      </c>
    </row>
    <row r="29" spans="1:6" x14ac:dyDescent="0.35">
      <c r="A29" s="18" t="s">
        <v>173</v>
      </c>
      <c r="B29" s="20">
        <v>43525</v>
      </c>
      <c r="C29" s="20">
        <v>45769</v>
      </c>
      <c r="D29" s="19" t="s">
        <v>100</v>
      </c>
      <c r="E29" s="164">
        <v>448</v>
      </c>
      <c r="F29" s="164">
        <v>21</v>
      </c>
    </row>
    <row r="30" spans="1:6" x14ac:dyDescent="0.35">
      <c r="A30" s="18" t="s">
        <v>174</v>
      </c>
      <c r="B30" s="20">
        <v>43647</v>
      </c>
      <c r="C30" s="20">
        <v>45308</v>
      </c>
      <c r="D30" s="19" t="s">
        <v>100</v>
      </c>
      <c r="E30" s="164">
        <v>397</v>
      </c>
      <c r="F30" s="164">
        <v>10</v>
      </c>
    </row>
    <row r="31" spans="1:6" x14ac:dyDescent="0.35">
      <c r="A31" s="18" t="s">
        <v>175</v>
      </c>
      <c r="B31" s="20">
        <v>43922</v>
      </c>
      <c r="C31" s="20">
        <v>45580</v>
      </c>
      <c r="D31" s="19" t="s">
        <v>100</v>
      </c>
      <c r="E31" s="164">
        <v>458</v>
      </c>
      <c r="F31" s="164">
        <v>21</v>
      </c>
    </row>
    <row r="32" spans="1:6" x14ac:dyDescent="0.35">
      <c r="A32" s="18" t="s">
        <v>176</v>
      </c>
      <c r="B32" s="20">
        <v>44449</v>
      </c>
      <c r="C32" s="20">
        <v>46090</v>
      </c>
      <c r="D32" s="19" t="s">
        <v>100</v>
      </c>
      <c r="E32" s="164">
        <v>472</v>
      </c>
      <c r="F32" s="164">
        <v>14</v>
      </c>
    </row>
    <row r="33" spans="1:6" x14ac:dyDescent="0.35">
      <c r="A33" s="18" t="s">
        <v>177</v>
      </c>
      <c r="B33" s="20">
        <v>44708</v>
      </c>
      <c r="C33" s="20">
        <v>11004</v>
      </c>
      <c r="D33" s="19" t="s">
        <v>106</v>
      </c>
      <c r="E33" s="164">
        <v>472</v>
      </c>
      <c r="F33" s="164">
        <v>0</v>
      </c>
    </row>
    <row r="34" spans="1:6" x14ac:dyDescent="0.35">
      <c r="A34" s="18" t="s">
        <v>178</v>
      </c>
      <c r="B34" s="20">
        <v>45012</v>
      </c>
      <c r="C34" s="20">
        <v>47358</v>
      </c>
      <c r="D34" s="19" t="s">
        <v>106</v>
      </c>
      <c r="E34" s="164">
        <v>470</v>
      </c>
      <c r="F34" s="164">
        <v>24</v>
      </c>
    </row>
    <row r="35" spans="1:6" x14ac:dyDescent="0.35">
      <c r="A35" s="18" t="s">
        <v>179</v>
      </c>
      <c r="B35" s="20">
        <v>45317</v>
      </c>
      <c r="C35" s="20">
        <v>46778</v>
      </c>
      <c r="D35" s="19" t="s">
        <v>106</v>
      </c>
      <c r="E35" s="164">
        <v>470</v>
      </c>
      <c r="F35" s="164">
        <v>26</v>
      </c>
    </row>
    <row r="36" spans="1:6" x14ac:dyDescent="0.35">
      <c r="A36" s="18" t="s">
        <v>180</v>
      </c>
      <c r="B36" s="20">
        <v>45498</v>
      </c>
      <c r="C36" s="20">
        <v>47164</v>
      </c>
      <c r="D36" s="19" t="s">
        <v>106</v>
      </c>
      <c r="E36" s="164">
        <v>470</v>
      </c>
      <c r="F36" s="164">
        <v>24</v>
      </c>
    </row>
    <row r="37" spans="1:6" x14ac:dyDescent="0.35">
      <c r="A37" s="18" t="s">
        <v>184</v>
      </c>
      <c r="B37" s="20">
        <v>45903</v>
      </c>
      <c r="C37" s="20">
        <v>47545</v>
      </c>
      <c r="D37" s="19" t="s">
        <v>106</v>
      </c>
      <c r="E37" s="164">
        <v>469</v>
      </c>
      <c r="F37" s="164">
        <v>26</v>
      </c>
    </row>
    <row r="38" spans="1:6" x14ac:dyDescent="0.35">
      <c r="A38" s="21" t="s">
        <v>38</v>
      </c>
      <c r="B38" s="23"/>
      <c r="C38" s="23"/>
      <c r="D38" s="23"/>
      <c r="E38" s="67">
        <v>7312</v>
      </c>
      <c r="F38" s="252">
        <v>262</v>
      </c>
    </row>
    <row r="39" spans="1:6" x14ac:dyDescent="0.35">
      <c r="A39" s="21" t="s">
        <v>181</v>
      </c>
      <c r="B39" s="23"/>
      <c r="C39" s="23"/>
      <c r="D39" s="23"/>
      <c r="E39" s="67">
        <v>12002</v>
      </c>
      <c r="F39" s="252">
        <v>418.4</v>
      </c>
    </row>
    <row r="40" spans="1:6" x14ac:dyDescent="0.35">
      <c r="A40" s="131" t="s">
        <v>182</v>
      </c>
      <c r="B40" s="132"/>
      <c r="C40" s="130"/>
      <c r="D40" s="130"/>
      <c r="E40" s="149">
        <v>19285</v>
      </c>
      <c r="F40" s="253">
        <v>451.4</v>
      </c>
    </row>
    <row r="41" spans="1:6" x14ac:dyDescent="0.35">
      <c r="A41" s="88" t="s">
        <v>45</v>
      </c>
      <c r="B41" s="89"/>
      <c r="C41" s="90"/>
      <c r="D41" s="90"/>
      <c r="E41" s="91">
        <v>33590</v>
      </c>
      <c r="F41" s="254">
        <v>621.79999999999995</v>
      </c>
    </row>
    <row r="42" spans="1:6" ht="44.25" customHeight="1" x14ac:dyDescent="0.35">
      <c r="A42" s="489" t="s">
        <v>392</v>
      </c>
      <c r="B42" s="490"/>
      <c r="C42" s="490"/>
      <c r="D42" s="490"/>
      <c r="E42" s="490"/>
      <c r="F42" s="490"/>
    </row>
    <row r="43" spans="1:6" x14ac:dyDescent="0.35">
      <c r="E43" s="73"/>
    </row>
    <row r="44" spans="1:6" x14ac:dyDescent="0.35">
      <c r="E44" s="165"/>
      <c r="F44" s="165"/>
    </row>
    <row r="45" spans="1:6" x14ac:dyDescent="0.35">
      <c r="E45" s="165"/>
      <c r="F45" s="165"/>
    </row>
    <row r="50" spans="3:3" x14ac:dyDescent="0.35">
      <c r="C50" s="37"/>
    </row>
  </sheetData>
  <mergeCells count="5">
    <mergeCell ref="B1:D1"/>
    <mergeCell ref="B2:D2"/>
    <mergeCell ref="E2:F2"/>
    <mergeCell ref="A42:F42"/>
    <mergeCell ref="A2:A3"/>
  </mergeCells>
  <printOptions horizontalCentered="1" verticalCentered="1"/>
  <pageMargins left="0.23622047244094491" right="0.23622047244094491" top="0.74803149606299213" bottom="0.74803149606299213" header="0.31496062992125984" footer="0.31496062992125984"/>
  <pageSetup paperSize="9" scale="7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2D0EC7-D6E5-45EA-9A20-CE2D8E041467}">
  <sheetPr codeName="Sheet17">
    <pageSetUpPr fitToPage="1"/>
  </sheetPr>
  <dimension ref="A1:AB61"/>
  <sheetViews>
    <sheetView showGridLines="0" view="pageBreakPreview" zoomScaleNormal="85" zoomScaleSheetLayoutView="100" workbookViewId="0">
      <pane xSplit="2" ySplit="4" topLeftCell="C5" activePane="bottomRight" state="frozen"/>
      <selection sqref="A1:R48"/>
      <selection pane="topRight" sqref="A1:R48"/>
      <selection pane="bottomLeft" sqref="A1:R48"/>
      <selection pane="bottomRight"/>
    </sheetView>
  </sheetViews>
  <sheetFormatPr defaultColWidth="9" defaultRowHeight="14.5" x14ac:dyDescent="0.3"/>
  <cols>
    <col min="1" max="1" width="2.81640625" style="33" customWidth="1"/>
    <col min="2" max="2" width="46.26953125" style="1" customWidth="1"/>
    <col min="3" max="3" width="22" style="52" bestFit="1" customWidth="1"/>
    <col min="4" max="8" width="9.81640625" style="1" bestFit="1" customWidth="1"/>
    <col min="9" max="10" width="10" style="1" bestFit="1" customWidth="1"/>
    <col min="11" max="11" width="4" style="1" customWidth="1"/>
    <col min="12" max="18" width="9.81640625" style="1" bestFit="1" customWidth="1"/>
    <col min="19" max="19" width="4" style="1" customWidth="1"/>
    <col min="20" max="20" width="9.81640625" style="1" bestFit="1" customWidth="1"/>
    <col min="21" max="21" width="10" style="1" bestFit="1" customWidth="1"/>
    <col min="22" max="22" width="9.81640625" style="1" bestFit="1" customWidth="1"/>
    <col min="23" max="23" width="10" style="1" bestFit="1" customWidth="1"/>
    <col min="24" max="24" width="9.81640625" style="1" bestFit="1" customWidth="1"/>
    <col min="25" max="26" width="10" style="1" bestFit="1" customWidth="1"/>
    <col min="27" max="27" width="2.81640625" style="1" customWidth="1"/>
    <col min="28" max="16384" width="9" style="1"/>
  </cols>
  <sheetData>
    <row r="1" spans="1:27" x14ac:dyDescent="0.3">
      <c r="B1" s="80" t="s">
        <v>376</v>
      </c>
    </row>
    <row r="2" spans="1:27" ht="14.25" customHeight="1" x14ac:dyDescent="0.3"/>
    <row r="3" spans="1:27" ht="20.25" customHeight="1" x14ac:dyDescent="0.3">
      <c r="D3" s="495" t="s">
        <v>98</v>
      </c>
      <c r="E3" s="495"/>
      <c r="F3" s="495"/>
      <c r="G3" s="495"/>
      <c r="H3" s="495"/>
      <c r="I3" s="495"/>
      <c r="J3" s="495"/>
      <c r="K3" s="171"/>
      <c r="L3" s="496" t="s">
        <v>96</v>
      </c>
      <c r="M3" s="496"/>
      <c r="N3" s="496"/>
      <c r="O3" s="496"/>
      <c r="P3" s="496"/>
      <c r="Q3" s="496"/>
      <c r="R3" s="496"/>
      <c r="S3" s="171"/>
      <c r="T3" s="497" t="s">
        <v>185</v>
      </c>
      <c r="U3" s="497"/>
      <c r="V3" s="497"/>
      <c r="W3" s="497"/>
      <c r="X3" s="497"/>
      <c r="Y3" s="497"/>
      <c r="Z3" s="497"/>
    </row>
    <row r="4" spans="1:27" s="53" customFormat="1" ht="21.75" customHeight="1" x14ac:dyDescent="0.45">
      <c r="A4" s="33"/>
      <c r="C4" s="54" t="s">
        <v>186</v>
      </c>
      <c r="D4" s="55">
        <v>45016</v>
      </c>
      <c r="E4" s="55">
        <v>45199</v>
      </c>
      <c r="F4" s="55">
        <v>45382</v>
      </c>
      <c r="G4" s="55">
        <v>45565</v>
      </c>
      <c r="H4" s="55">
        <v>45747</v>
      </c>
      <c r="I4" s="55">
        <v>45930</v>
      </c>
      <c r="J4" s="55">
        <f>R4</f>
        <v>46112</v>
      </c>
      <c r="L4" s="55">
        <v>45016</v>
      </c>
      <c r="M4" s="55">
        <v>45199</v>
      </c>
      <c r="N4" s="55">
        <v>45382</v>
      </c>
      <c r="O4" s="55">
        <v>45565</v>
      </c>
      <c r="P4" s="55">
        <v>45747</v>
      </c>
      <c r="Q4" s="55">
        <v>45930</v>
      </c>
      <c r="R4" s="55">
        <f>Z4</f>
        <v>46112</v>
      </c>
      <c r="T4" s="55">
        <v>45016</v>
      </c>
      <c r="U4" s="55">
        <v>45199</v>
      </c>
      <c r="V4" s="55">
        <v>45382</v>
      </c>
      <c r="W4" s="55">
        <v>45565</v>
      </c>
      <c r="X4" s="55">
        <v>45747</v>
      </c>
      <c r="Y4" s="55">
        <v>45930</v>
      </c>
      <c r="Z4" s="55">
        <v>46112</v>
      </c>
    </row>
    <row r="5" spans="1:27" s="53" customFormat="1" ht="15.75" customHeight="1" x14ac:dyDescent="0.45">
      <c r="A5" s="33"/>
      <c r="B5" s="187" t="s">
        <v>16</v>
      </c>
      <c r="C5" s="54"/>
      <c r="D5" s="55"/>
      <c r="E5" s="55"/>
      <c r="F5" s="55"/>
      <c r="G5" s="55"/>
      <c r="H5" s="55"/>
      <c r="I5" s="55"/>
      <c r="J5" s="55"/>
      <c r="L5" s="55"/>
      <c r="M5" s="55"/>
      <c r="N5" s="55"/>
      <c r="O5" s="55"/>
      <c r="P5" s="55"/>
      <c r="Q5" s="55"/>
      <c r="R5" s="55"/>
      <c r="T5" s="55"/>
      <c r="U5" s="55"/>
      <c r="V5" s="55"/>
      <c r="W5" s="55"/>
      <c r="X5" s="55"/>
      <c r="Y5" s="55"/>
      <c r="Z5" s="55"/>
    </row>
    <row r="6" spans="1:27" ht="15.75" customHeight="1" x14ac:dyDescent="0.3">
      <c r="B6" s="183" t="s">
        <v>99</v>
      </c>
      <c r="C6" s="56"/>
      <c r="D6" s="57"/>
      <c r="E6" s="57"/>
      <c r="F6" s="57"/>
      <c r="G6" s="57"/>
      <c r="H6" s="57"/>
      <c r="I6" s="57"/>
      <c r="J6" s="57"/>
      <c r="L6" s="57"/>
      <c r="M6" s="57"/>
      <c r="N6" s="57"/>
      <c r="O6" s="57"/>
      <c r="P6" s="57"/>
      <c r="Q6" s="57"/>
      <c r="R6" s="57"/>
      <c r="T6" s="57"/>
      <c r="U6" s="57"/>
      <c r="V6" s="57"/>
      <c r="W6" s="57"/>
      <c r="X6" s="57"/>
      <c r="Y6" s="57"/>
      <c r="Z6" s="57"/>
    </row>
    <row r="7" spans="1:27" ht="15.75" customHeight="1" x14ac:dyDescent="0.3">
      <c r="B7" s="184" t="s">
        <v>48</v>
      </c>
      <c r="C7" s="74">
        <v>42125</v>
      </c>
      <c r="D7" s="60">
        <v>0.23</v>
      </c>
      <c r="E7" s="60">
        <v>0.23</v>
      </c>
      <c r="F7" s="60">
        <v>0.23200530923904061</v>
      </c>
      <c r="G7" s="60">
        <v>0.23157797945625047</v>
      </c>
      <c r="H7" s="60">
        <v>0.23</v>
      </c>
      <c r="I7" s="60">
        <v>0.23</v>
      </c>
      <c r="J7" s="60">
        <f>'Structured Capital and Sec '!Q5</f>
        <v>0.22900000000000001</v>
      </c>
      <c r="K7" s="302"/>
      <c r="L7" s="146">
        <v>2.1495941244684964</v>
      </c>
      <c r="M7" s="146">
        <v>2.17</v>
      </c>
      <c r="N7" s="146">
        <v>2.2067425206414777</v>
      </c>
      <c r="O7" s="146">
        <v>2.239455895666064</v>
      </c>
      <c r="P7" s="146">
        <v>2.2000000000000002</v>
      </c>
      <c r="Q7" s="146">
        <v>2.2000000000000002</v>
      </c>
      <c r="R7" s="146">
        <f>'Structured Capital and Sec '!O5</f>
        <v>2.2000000000000002</v>
      </c>
      <c r="S7" s="302"/>
      <c r="T7" s="60">
        <v>1.71</v>
      </c>
      <c r="U7" s="60">
        <v>1.79</v>
      </c>
      <c r="V7" s="60">
        <v>1.7868717474330389</v>
      </c>
      <c r="W7" s="60">
        <v>1.9054277270768361</v>
      </c>
      <c r="X7" s="60">
        <v>1.91</v>
      </c>
      <c r="Y7" s="60">
        <v>2.0499999999999998</v>
      </c>
      <c r="Z7" s="60">
        <f>'Structured Capital and Sec '!R5</f>
        <v>2.0492005131499695</v>
      </c>
    </row>
    <row r="8" spans="1:27" ht="15.75" customHeight="1" x14ac:dyDescent="0.3">
      <c r="B8" s="184" t="s">
        <v>69</v>
      </c>
      <c r="C8" s="74">
        <v>43221</v>
      </c>
      <c r="D8" s="60">
        <v>0.21</v>
      </c>
      <c r="E8" s="60">
        <v>0.2</v>
      </c>
      <c r="F8" s="60">
        <v>0.1937348506783092</v>
      </c>
      <c r="G8" s="60">
        <v>0.18711520655641634</v>
      </c>
      <c r="H8" s="60">
        <v>0.18</v>
      </c>
      <c r="I8" s="60">
        <v>0.18</v>
      </c>
      <c r="J8" s="60">
        <f>'Structured Capital and Sec '!Q6</f>
        <v>0.17</v>
      </c>
      <c r="K8" s="302"/>
      <c r="L8" s="146">
        <v>1.7570936091222487</v>
      </c>
      <c r="M8" s="146">
        <v>1.79</v>
      </c>
      <c r="N8" s="146">
        <v>1.8936299426210323</v>
      </c>
      <c r="O8" s="146">
        <v>1.9567770215203328</v>
      </c>
      <c r="P8" s="146">
        <v>2</v>
      </c>
      <c r="Q8" s="146">
        <v>2.1</v>
      </c>
      <c r="R8" s="146">
        <f>'Structured Capital and Sec '!O6</f>
        <v>2</v>
      </c>
      <c r="S8" s="302" t="s">
        <v>0</v>
      </c>
      <c r="T8" s="60">
        <v>0.42</v>
      </c>
      <c r="U8" s="60">
        <v>0.42</v>
      </c>
      <c r="V8" s="60">
        <v>0.41723652799505095</v>
      </c>
      <c r="W8" s="60">
        <v>0.67096994885621719</v>
      </c>
      <c r="X8" s="60">
        <v>0.67</v>
      </c>
      <c r="Y8" s="60">
        <v>1.1499999999999999</v>
      </c>
      <c r="Z8" s="60">
        <f>'Structured Capital and Sec '!R6</f>
        <v>1.33</v>
      </c>
      <c r="AA8" s="1" t="s">
        <v>0</v>
      </c>
    </row>
    <row r="9" spans="1:27" ht="15.75" customHeight="1" x14ac:dyDescent="0.3">
      <c r="B9" s="184" t="s">
        <v>49</v>
      </c>
      <c r="C9" s="74">
        <v>44316</v>
      </c>
      <c r="D9" s="60">
        <v>0.1</v>
      </c>
      <c r="E9" s="60">
        <v>0.16356850499859532</v>
      </c>
      <c r="F9" s="60">
        <v>0.15712721810687635</v>
      </c>
      <c r="G9" s="60">
        <v>0.15176203899999999</v>
      </c>
      <c r="H9" s="60">
        <v>0.16</v>
      </c>
      <c r="I9" s="60">
        <v>0.16</v>
      </c>
      <c r="J9" s="60">
        <f>'Structured Capital and Sec '!Q7</f>
        <v>0.16200000000000001</v>
      </c>
      <c r="K9" s="302"/>
      <c r="L9" s="146">
        <v>1.0871870397643593</v>
      </c>
      <c r="M9" s="146">
        <v>1.24</v>
      </c>
      <c r="N9" s="146">
        <v>1.3202684062000707</v>
      </c>
      <c r="O9" s="146">
        <v>1.2801810877381961</v>
      </c>
      <c r="P9" s="146">
        <v>1.3</v>
      </c>
      <c r="Q9" s="146">
        <v>1.4</v>
      </c>
      <c r="R9" s="146">
        <f>'Structured Capital and Sec '!O7</f>
        <v>1.5</v>
      </c>
      <c r="S9" s="302"/>
      <c r="T9" s="303"/>
      <c r="U9" s="303"/>
      <c r="V9" s="303"/>
      <c r="W9" s="60">
        <v>0.03</v>
      </c>
      <c r="X9" s="60">
        <v>0.11</v>
      </c>
      <c r="Y9" s="60">
        <v>0.09</v>
      </c>
      <c r="Z9" s="60">
        <f>'Structured Capital and Sec '!R7</f>
        <v>0.15</v>
      </c>
      <c r="AA9" s="1" t="s">
        <v>0</v>
      </c>
    </row>
    <row r="10" spans="1:27" ht="15.75" customHeight="1" x14ac:dyDescent="0.3">
      <c r="B10" s="184" t="s">
        <v>9</v>
      </c>
      <c r="C10" s="74">
        <v>45627</v>
      </c>
      <c r="D10" s="303"/>
      <c r="E10" s="303"/>
      <c r="F10" s="303"/>
      <c r="G10" s="303"/>
      <c r="H10" s="303"/>
      <c r="I10" s="303"/>
      <c r="J10" s="60">
        <f>'Structured Capital and Sec '!Q8</f>
        <v>0.378</v>
      </c>
      <c r="K10" s="302"/>
      <c r="L10" s="304"/>
      <c r="M10" s="304"/>
      <c r="N10" s="304"/>
      <c r="O10" s="304"/>
      <c r="P10" s="304"/>
      <c r="Q10" s="146">
        <v>1.1000000000000001</v>
      </c>
      <c r="R10" s="146">
        <f>'Structured Capital and Sec '!O8</f>
        <v>1.1000000000000001</v>
      </c>
      <c r="S10" s="302"/>
      <c r="T10" s="303"/>
      <c r="U10" s="303"/>
      <c r="V10" s="303"/>
      <c r="W10" s="303"/>
      <c r="X10" s="303"/>
      <c r="Y10" s="303"/>
      <c r="Z10" s="303"/>
    </row>
    <row r="11" spans="1:27" ht="15.75" customHeight="1" x14ac:dyDescent="0.3">
      <c r="B11" s="183" t="s">
        <v>103</v>
      </c>
      <c r="C11" s="71"/>
      <c r="D11" s="305"/>
      <c r="E11" s="305"/>
      <c r="F11" s="305"/>
      <c r="G11" s="305"/>
      <c r="H11" s="305"/>
      <c r="I11" s="305"/>
      <c r="J11" s="305"/>
      <c r="K11" s="302"/>
      <c r="L11" s="306"/>
      <c r="M11" s="306"/>
      <c r="N11" s="306"/>
      <c r="O11" s="306"/>
      <c r="P11" s="306"/>
      <c r="Q11" s="306"/>
      <c r="R11" s="306"/>
      <c r="S11" s="302"/>
      <c r="T11" s="305"/>
      <c r="U11" s="305"/>
      <c r="V11" s="305"/>
      <c r="W11" s="305"/>
      <c r="X11" s="305"/>
      <c r="Y11" s="305"/>
      <c r="Z11" s="305"/>
    </row>
    <row r="12" spans="1:27" ht="15.75" customHeight="1" x14ac:dyDescent="0.3">
      <c r="B12" s="184" t="s">
        <v>104</v>
      </c>
      <c r="C12" s="74">
        <v>43595</v>
      </c>
      <c r="D12" s="60">
        <v>0.25</v>
      </c>
      <c r="E12" s="60">
        <v>0.27</v>
      </c>
      <c r="F12" s="60">
        <v>0.28638456116384514</v>
      </c>
      <c r="G12" s="60">
        <v>0.27110432375198101</v>
      </c>
      <c r="H12" s="60">
        <v>0.25</v>
      </c>
      <c r="I12" s="60">
        <v>0.24</v>
      </c>
      <c r="J12" s="60">
        <f>'Structured Capital and Sec '!Q12</f>
        <v>0.22900000000000001</v>
      </c>
      <c r="K12" s="302"/>
      <c r="L12" s="146">
        <v>1.42</v>
      </c>
      <c r="M12" s="146">
        <v>1.47</v>
      </c>
      <c r="N12" s="146">
        <v>1.609640866105001</v>
      </c>
      <c r="O12" s="146">
        <v>1.6767894997926265</v>
      </c>
      <c r="P12" s="146">
        <v>1.7</v>
      </c>
      <c r="Q12" s="146">
        <v>1.8</v>
      </c>
      <c r="R12" s="146">
        <f>'Structured Capital and Sec '!O12</f>
        <v>1.9</v>
      </c>
      <c r="S12" s="302"/>
      <c r="T12" s="303"/>
      <c r="U12" s="60">
        <v>7.0000000000000007E-2</v>
      </c>
      <c r="V12" s="60">
        <v>0.34186318042951291</v>
      </c>
      <c r="W12" s="60">
        <v>0.49544460663072809</v>
      </c>
      <c r="X12" s="60">
        <v>0.47</v>
      </c>
      <c r="Y12" s="60">
        <v>0.75</v>
      </c>
      <c r="Z12" s="60">
        <f>'Structured Capital and Sec '!R12</f>
        <v>0.73</v>
      </c>
    </row>
    <row r="13" spans="1:27" ht="15.75" customHeight="1" x14ac:dyDescent="0.3">
      <c r="B13" s="184" t="s">
        <v>105</v>
      </c>
      <c r="C13" s="74">
        <v>45108</v>
      </c>
      <c r="D13" s="303"/>
      <c r="E13" s="303"/>
      <c r="F13" s="303"/>
      <c r="G13" s="303"/>
      <c r="H13" s="60">
        <v>0.25</v>
      </c>
      <c r="I13" s="60">
        <v>0.21</v>
      </c>
      <c r="J13" s="60">
        <f>'Structured Capital and Sec '!Q13</f>
        <v>0.29899999999999999</v>
      </c>
      <c r="K13" s="302"/>
      <c r="L13" s="304"/>
      <c r="M13" s="304"/>
      <c r="N13" s="304"/>
      <c r="O13" s="304"/>
      <c r="P13" s="146">
        <v>1.1000000000000001</v>
      </c>
      <c r="Q13" s="146">
        <v>1.2</v>
      </c>
      <c r="R13" s="146">
        <f>'Structured Capital and Sec '!O13</f>
        <v>1.3</v>
      </c>
      <c r="S13" s="302"/>
      <c r="T13" s="303"/>
      <c r="U13" s="303"/>
      <c r="V13" s="303"/>
      <c r="W13" s="303"/>
      <c r="X13" s="304"/>
      <c r="Y13" s="304"/>
      <c r="Z13" s="60">
        <f>'Structured Capital and Sec '!R13</f>
        <v>0.28999999999999998</v>
      </c>
    </row>
    <row r="14" spans="1:27" ht="15.75" customHeight="1" x14ac:dyDescent="0.3">
      <c r="B14" s="183" t="s">
        <v>112</v>
      </c>
      <c r="C14" s="72"/>
      <c r="D14" s="305"/>
      <c r="E14" s="305"/>
      <c r="F14" s="305"/>
      <c r="G14" s="305"/>
      <c r="H14" s="305"/>
      <c r="I14" s="305"/>
      <c r="J14" s="305"/>
      <c r="K14" s="302"/>
      <c r="L14" s="306"/>
      <c r="M14" s="306"/>
      <c r="N14" s="306"/>
      <c r="O14" s="306"/>
      <c r="P14" s="306"/>
      <c r="Q14" s="306"/>
      <c r="R14" s="306"/>
      <c r="S14" s="302"/>
      <c r="T14" s="305"/>
      <c r="U14" s="305"/>
      <c r="V14" s="305"/>
      <c r="W14" s="305"/>
      <c r="X14" s="305"/>
      <c r="Y14" s="305"/>
      <c r="Z14" s="305"/>
    </row>
    <row r="15" spans="1:27" ht="15.75" customHeight="1" x14ac:dyDescent="0.3">
      <c r="B15" s="184" t="s">
        <v>113</v>
      </c>
      <c r="C15" s="74">
        <v>41821</v>
      </c>
      <c r="D15" s="60">
        <v>0.19</v>
      </c>
      <c r="E15" s="60">
        <v>0.18</v>
      </c>
      <c r="F15" s="60">
        <v>0.17654879173481142</v>
      </c>
      <c r="G15" s="60">
        <v>0.17372658980449107</v>
      </c>
      <c r="H15" s="60">
        <v>0.18</v>
      </c>
      <c r="I15" s="60">
        <v>0.17</v>
      </c>
      <c r="J15" s="60">
        <f>'Structured Capital and Sec '!Q21</f>
        <v>0.16800000000000001</v>
      </c>
      <c r="K15" s="302"/>
      <c r="L15" s="146">
        <v>2.053085181734327</v>
      </c>
      <c r="M15" s="146">
        <v>2.0499999999999998</v>
      </c>
      <c r="N15" s="146">
        <v>2.063524541418619</v>
      </c>
      <c r="O15" s="146">
        <v>2.1163535002671749</v>
      </c>
      <c r="P15" s="146">
        <v>2.2000000000000002</v>
      </c>
      <c r="Q15" s="146">
        <v>2.2000000000000002</v>
      </c>
      <c r="R15" s="146">
        <f>'Structured Capital and Sec '!O21</f>
        <v>2.2000000000000002</v>
      </c>
      <c r="S15" s="302"/>
      <c r="T15" s="60">
        <v>1.03</v>
      </c>
      <c r="U15" s="60">
        <v>1.03</v>
      </c>
      <c r="V15" s="60">
        <v>0.97670209645220363</v>
      </c>
      <c r="W15" s="60">
        <v>0.9896118649514597</v>
      </c>
      <c r="X15" s="60">
        <v>1.02</v>
      </c>
      <c r="Y15" s="60">
        <v>1.02</v>
      </c>
      <c r="Z15" s="60">
        <f>'Structured Capital and Sec '!R21</f>
        <v>1.1299999999999999</v>
      </c>
    </row>
    <row r="16" spans="1:27" ht="15.75" customHeight="1" x14ac:dyDescent="0.3">
      <c r="B16" s="184" t="s">
        <v>114</v>
      </c>
      <c r="C16" s="74">
        <v>43881</v>
      </c>
      <c r="D16" s="60">
        <v>0.28999999999999998</v>
      </c>
      <c r="E16" s="60">
        <v>0.24</v>
      </c>
      <c r="F16" s="60">
        <v>0.19723232445738903</v>
      </c>
      <c r="G16" s="60">
        <v>0.16390794309895051</v>
      </c>
      <c r="H16" s="60">
        <v>0.13</v>
      </c>
      <c r="I16" s="60">
        <v>0.13</v>
      </c>
      <c r="J16" s="60">
        <f>'Structured Capital and Sec '!Q22</f>
        <v>0.13</v>
      </c>
      <c r="K16" s="302"/>
      <c r="L16" s="146">
        <v>1.4067357512953367</v>
      </c>
      <c r="M16" s="146">
        <v>1.4</v>
      </c>
      <c r="N16" s="146">
        <v>1.4416999124881402</v>
      </c>
      <c r="O16" s="146">
        <v>1.3129481870428643</v>
      </c>
      <c r="P16" s="146">
        <v>1.3</v>
      </c>
      <c r="Q16" s="146">
        <v>1.3</v>
      </c>
      <c r="R16" s="146">
        <f>'Structured Capital and Sec '!O22</f>
        <v>1.4</v>
      </c>
      <c r="S16" s="302"/>
      <c r="T16" s="303"/>
      <c r="U16" s="303"/>
      <c r="V16" s="303"/>
      <c r="W16" s="303"/>
      <c r="X16" s="60">
        <v>0.01</v>
      </c>
      <c r="Y16" s="60">
        <v>0.1</v>
      </c>
      <c r="Z16" s="60">
        <f>'Structured Capital and Sec '!R22</f>
        <v>0.15</v>
      </c>
    </row>
    <row r="17" spans="2:27" ht="15.75" customHeight="1" x14ac:dyDescent="0.3">
      <c r="B17" s="188" t="s">
        <v>19</v>
      </c>
      <c r="C17" s="158"/>
      <c r="D17" s="59"/>
      <c r="E17" s="59"/>
      <c r="F17" s="60"/>
      <c r="G17" s="60"/>
      <c r="H17" s="60"/>
      <c r="I17" s="60"/>
      <c r="J17" s="60"/>
      <c r="K17" s="302"/>
      <c r="L17" s="147"/>
      <c r="M17" s="147"/>
      <c r="N17" s="146"/>
      <c r="O17" s="148"/>
      <c r="P17" s="148"/>
      <c r="Q17" s="148"/>
      <c r="R17" s="148"/>
      <c r="S17" s="302"/>
      <c r="T17" s="148"/>
      <c r="U17" s="148"/>
      <c r="V17" s="148"/>
      <c r="W17" s="148"/>
      <c r="X17" s="148"/>
      <c r="Y17" s="148"/>
      <c r="Z17" s="148"/>
    </row>
    <row r="18" spans="2:27" ht="15.75" customHeight="1" x14ac:dyDescent="0.3">
      <c r="B18" s="183" t="s">
        <v>116</v>
      </c>
      <c r="C18" s="72"/>
      <c r="D18" s="305"/>
      <c r="E18" s="305"/>
      <c r="F18" s="305"/>
      <c r="G18" s="305"/>
      <c r="H18" s="305"/>
      <c r="I18" s="305"/>
      <c r="J18" s="305"/>
      <c r="K18" s="302"/>
      <c r="L18" s="306"/>
      <c r="M18" s="306"/>
      <c r="N18" s="306"/>
      <c r="O18" s="306"/>
      <c r="P18" s="306"/>
      <c r="Q18" s="306"/>
      <c r="R18" s="306"/>
      <c r="S18" s="302"/>
      <c r="T18" s="305"/>
      <c r="U18" s="305"/>
      <c r="V18" s="305"/>
      <c r="W18" s="305"/>
      <c r="X18" s="305"/>
      <c r="Y18" s="305"/>
      <c r="Z18" s="305"/>
    </row>
    <row r="19" spans="2:27" ht="15.75" customHeight="1" x14ac:dyDescent="0.3">
      <c r="B19" s="184" t="s">
        <v>187</v>
      </c>
      <c r="C19" s="74">
        <v>42429</v>
      </c>
      <c r="D19" s="60">
        <v>0.5</v>
      </c>
      <c r="E19" s="60">
        <v>0.48</v>
      </c>
      <c r="F19" s="60">
        <v>0.48</v>
      </c>
      <c r="G19" s="60">
        <v>0.47</v>
      </c>
      <c r="H19" s="60">
        <v>0.46</v>
      </c>
      <c r="I19" s="60">
        <v>0.46</v>
      </c>
      <c r="J19" s="60">
        <f>'Structured Capital and Sec '!Q28</f>
        <v>0.45</v>
      </c>
      <c r="K19" s="302"/>
      <c r="L19" s="146">
        <v>2.9</v>
      </c>
      <c r="M19" s="146">
        <v>2.9681577466469937</v>
      </c>
      <c r="N19" s="146">
        <v>3.103779448329</v>
      </c>
      <c r="O19" s="146" t="s">
        <v>188</v>
      </c>
      <c r="P19" s="146">
        <v>3</v>
      </c>
      <c r="Q19" s="146">
        <v>3</v>
      </c>
      <c r="R19" s="146">
        <f>'Structured Capital and Sec '!O28</f>
        <v>2.98</v>
      </c>
      <c r="S19" s="302"/>
      <c r="T19" s="60">
        <v>1.36</v>
      </c>
      <c r="U19" s="60">
        <v>1.55</v>
      </c>
      <c r="V19" s="60">
        <v>2.0000000000000004</v>
      </c>
      <c r="W19" s="60">
        <v>2</v>
      </c>
      <c r="X19" s="60">
        <v>2</v>
      </c>
      <c r="Y19" s="60">
        <v>2</v>
      </c>
      <c r="Z19" s="60">
        <f>'Structured Capital and Sec '!R28</f>
        <v>2</v>
      </c>
    </row>
    <row r="20" spans="2:27" ht="15.75" customHeight="1" x14ac:dyDescent="0.3">
      <c r="B20" s="184" t="s">
        <v>189</v>
      </c>
      <c r="C20" s="74">
        <v>43410</v>
      </c>
      <c r="D20" s="60">
        <v>0.57999999999999996</v>
      </c>
      <c r="E20" s="60">
        <v>0.47</v>
      </c>
      <c r="F20" s="60">
        <v>0.44</v>
      </c>
      <c r="G20" s="60">
        <v>0.37</v>
      </c>
      <c r="H20" s="60">
        <v>0.34</v>
      </c>
      <c r="I20" s="60">
        <v>0.31</v>
      </c>
      <c r="J20" s="60">
        <f>'Structured Capital and Sec '!Q29</f>
        <v>0.3</v>
      </c>
      <c r="K20" s="302"/>
      <c r="L20" s="146">
        <v>2.3201877934272299</v>
      </c>
      <c r="M20" s="146">
        <v>2.3517582539270001</v>
      </c>
      <c r="N20" s="146">
        <v>2.60014979891</v>
      </c>
      <c r="O20" s="146" t="s">
        <v>190</v>
      </c>
      <c r="P20" s="146">
        <v>2.7</v>
      </c>
      <c r="Q20" s="146">
        <v>2.7</v>
      </c>
      <c r="R20" s="146">
        <f>'Structured Capital and Sec '!O29</f>
        <v>2.76</v>
      </c>
      <c r="S20" s="302"/>
      <c r="T20" s="60">
        <v>0.28000000000000003</v>
      </c>
      <c r="U20" s="60">
        <v>0.29465226662468075</v>
      </c>
      <c r="V20" s="60">
        <v>0.30044577525309774</v>
      </c>
      <c r="W20" s="60">
        <v>0.66</v>
      </c>
      <c r="X20" s="60">
        <v>0.76</v>
      </c>
      <c r="Y20" s="60">
        <v>1.1299999999999999</v>
      </c>
      <c r="Z20" s="60">
        <f>'Structured Capital and Sec '!R29</f>
        <v>1.1399999999999999</v>
      </c>
    </row>
    <row r="21" spans="2:27" ht="15.75" customHeight="1" x14ac:dyDescent="0.3">
      <c r="B21" s="184" t="s">
        <v>191</v>
      </c>
      <c r="C21" s="74">
        <v>44274</v>
      </c>
      <c r="D21" s="60">
        <v>0.73</v>
      </c>
      <c r="E21" s="60">
        <v>0.53</v>
      </c>
      <c r="F21" s="60">
        <v>0.35</v>
      </c>
      <c r="G21" s="60">
        <v>0.25</v>
      </c>
      <c r="H21" s="60">
        <v>0.22</v>
      </c>
      <c r="I21" s="60">
        <v>0.21</v>
      </c>
      <c r="J21" s="60">
        <f>'Structured Capital and Sec '!Q30</f>
        <v>0.19</v>
      </c>
      <c r="K21" s="302"/>
      <c r="L21" s="146">
        <v>1.5715017939518197</v>
      </c>
      <c r="M21" s="146">
        <v>1.7201540054240001</v>
      </c>
      <c r="N21" s="146">
        <v>1.5157336263429999</v>
      </c>
      <c r="O21" s="146" t="s">
        <v>192</v>
      </c>
      <c r="P21" s="146">
        <v>1.5</v>
      </c>
      <c r="Q21" s="146">
        <v>1.6</v>
      </c>
      <c r="R21" s="146">
        <f>'Structured Capital and Sec '!O30</f>
        <v>1.67</v>
      </c>
      <c r="S21" s="302"/>
      <c r="T21" s="60">
        <v>0.05</v>
      </c>
      <c r="U21" s="60">
        <v>4.3723174239735846E-2</v>
      </c>
      <c r="V21" s="60">
        <v>3.3046346301212601E-2</v>
      </c>
      <c r="W21" s="60">
        <v>0.03</v>
      </c>
      <c r="X21" s="60">
        <v>0.03</v>
      </c>
      <c r="Y21" s="60">
        <v>0.03</v>
      </c>
      <c r="Z21" s="60">
        <f>'Structured Capital and Sec '!R30</f>
        <v>0.03</v>
      </c>
    </row>
    <row r="22" spans="2:27" ht="15.75" customHeight="1" x14ac:dyDescent="0.3">
      <c r="B22" s="184" t="s">
        <v>193</v>
      </c>
      <c r="C22" s="74">
        <v>45016</v>
      </c>
      <c r="D22" s="303"/>
      <c r="E22" s="303"/>
      <c r="F22" s="303"/>
      <c r="G22" s="303"/>
      <c r="H22" s="303"/>
      <c r="I22" s="303"/>
      <c r="J22" s="303"/>
      <c r="K22" s="302"/>
      <c r="L22" s="304"/>
      <c r="M22" s="304"/>
      <c r="N22" s="304"/>
      <c r="O22" s="304"/>
      <c r="P22" s="146">
        <v>2.9</v>
      </c>
      <c r="Q22" s="146">
        <v>1.8</v>
      </c>
      <c r="R22" s="146">
        <f>'Structured Capital and Sec '!O31</f>
        <v>2.35</v>
      </c>
      <c r="S22" s="302"/>
      <c r="T22" s="303"/>
      <c r="U22" s="303"/>
      <c r="V22" s="303"/>
      <c r="W22" s="303"/>
      <c r="X22" s="303"/>
      <c r="Y22" s="303"/>
      <c r="Z22" s="303"/>
    </row>
    <row r="23" spans="2:27" ht="15.75" customHeight="1" x14ac:dyDescent="0.3">
      <c r="B23" s="184" t="s">
        <v>194</v>
      </c>
      <c r="C23" s="74">
        <v>45016</v>
      </c>
      <c r="D23" s="303"/>
      <c r="E23" s="303"/>
      <c r="F23" s="303"/>
      <c r="G23" s="303"/>
      <c r="H23" s="303"/>
      <c r="I23" s="303"/>
      <c r="J23" s="303"/>
      <c r="K23" s="302"/>
      <c r="L23" s="304"/>
      <c r="M23" s="304"/>
      <c r="N23" s="304"/>
      <c r="O23" s="304"/>
      <c r="P23" s="146">
        <v>3.4</v>
      </c>
      <c r="Q23" s="146">
        <v>1.7</v>
      </c>
      <c r="R23" s="146">
        <f>'Structured Capital and Sec '!O32</f>
        <v>2.23</v>
      </c>
      <c r="S23" s="302"/>
      <c r="T23" s="303"/>
      <c r="U23" s="303"/>
      <c r="V23" s="303"/>
      <c r="W23" s="303"/>
      <c r="X23" s="303"/>
      <c r="Y23" s="303"/>
      <c r="Z23" s="303"/>
    </row>
    <row r="24" spans="2:27" ht="15.75" customHeight="1" x14ac:dyDescent="0.3">
      <c r="B24" s="183" t="s">
        <v>119</v>
      </c>
      <c r="C24" s="72"/>
      <c r="D24" s="305"/>
      <c r="E24" s="305"/>
      <c r="F24" s="305"/>
      <c r="G24" s="305"/>
      <c r="H24" s="305"/>
      <c r="I24" s="305"/>
      <c r="J24" s="305"/>
      <c r="K24" s="302"/>
      <c r="L24" s="306"/>
      <c r="M24" s="306"/>
      <c r="N24" s="306"/>
      <c r="O24" s="306"/>
      <c r="P24" s="306"/>
      <c r="Q24" s="306"/>
      <c r="R24" s="306"/>
      <c r="S24" s="302"/>
      <c r="T24" s="305"/>
      <c r="U24" s="305"/>
      <c r="V24" s="305"/>
      <c r="W24" s="305"/>
      <c r="X24" s="305"/>
      <c r="Y24" s="305"/>
      <c r="Z24" s="305"/>
    </row>
    <row r="25" spans="2:27" ht="15.75" customHeight="1" x14ac:dyDescent="0.3">
      <c r="B25" s="182" t="s">
        <v>271</v>
      </c>
      <c r="C25" s="74">
        <v>44621</v>
      </c>
      <c r="D25" s="303"/>
      <c r="E25" s="303"/>
      <c r="F25" s="60">
        <v>0.79</v>
      </c>
      <c r="G25" s="60">
        <v>0.67</v>
      </c>
      <c r="H25" s="60">
        <v>0.6</v>
      </c>
      <c r="I25" s="60">
        <v>0.55000000000000004</v>
      </c>
      <c r="J25" s="60">
        <f>'Structured Capital and Sec '!Q36</f>
        <v>0.45</v>
      </c>
      <c r="K25" s="302"/>
      <c r="L25" s="146">
        <v>1.6340018142995858</v>
      </c>
      <c r="M25" s="146">
        <v>1.996896967948051</v>
      </c>
      <c r="N25" s="146">
        <v>2.1346817052211593</v>
      </c>
      <c r="O25" s="146" t="s">
        <v>195</v>
      </c>
      <c r="P25" s="146">
        <v>2.2999999999999998</v>
      </c>
      <c r="Q25" s="146">
        <v>1.8</v>
      </c>
      <c r="R25" s="146">
        <f>'Structured Capital and Sec '!O36</f>
        <v>1.92</v>
      </c>
      <c r="S25" s="302"/>
      <c r="T25" s="307">
        <v>0</v>
      </c>
      <c r="U25" s="307">
        <v>0</v>
      </c>
      <c r="V25" s="60">
        <v>3.5975498759730475E-2</v>
      </c>
      <c r="W25" s="60">
        <v>0.28000000000000003</v>
      </c>
      <c r="X25" s="60">
        <v>0.31</v>
      </c>
      <c r="Y25" s="60">
        <v>0.25</v>
      </c>
      <c r="Z25" s="60">
        <f>'Structured Capital and Sec '!R36</f>
        <v>0.31</v>
      </c>
      <c r="AA25" s="1" t="s">
        <v>0</v>
      </c>
    </row>
    <row r="26" spans="2:27" ht="15.75" customHeight="1" x14ac:dyDescent="0.3">
      <c r="B26" s="342" t="s">
        <v>272</v>
      </c>
      <c r="C26" s="74">
        <f>'Structured Capital and Sec '!C37</f>
        <v>46013</v>
      </c>
      <c r="D26" s="303"/>
      <c r="E26" s="303"/>
      <c r="F26" s="303"/>
      <c r="G26" s="303"/>
      <c r="H26" s="303"/>
      <c r="I26" s="303"/>
      <c r="J26" s="303"/>
      <c r="K26" s="302"/>
      <c r="L26" s="303"/>
      <c r="M26" s="303"/>
      <c r="N26" s="303"/>
      <c r="O26" s="303"/>
      <c r="P26" s="303"/>
      <c r="Q26" s="303"/>
      <c r="R26" s="303"/>
      <c r="S26" s="302"/>
      <c r="T26" s="303"/>
      <c r="U26" s="303"/>
      <c r="V26" s="303"/>
      <c r="W26" s="303"/>
      <c r="X26" s="303"/>
      <c r="Y26" s="303"/>
      <c r="Z26" s="303"/>
    </row>
    <row r="27" spans="2:27" ht="15.75" customHeight="1" x14ac:dyDescent="0.3">
      <c r="B27" s="188" t="s">
        <v>33</v>
      </c>
      <c r="C27" s="1"/>
      <c r="D27" s="302"/>
      <c r="E27" s="302"/>
      <c r="F27" s="302"/>
      <c r="G27" s="302"/>
      <c r="H27" s="302"/>
      <c r="I27" s="302"/>
      <c r="J27" s="302"/>
      <c r="K27" s="302"/>
      <c r="L27" s="302"/>
      <c r="M27" s="302"/>
      <c r="N27" s="302"/>
      <c r="O27" s="302"/>
      <c r="P27" s="302"/>
      <c r="Q27" s="302"/>
      <c r="R27" s="302"/>
      <c r="S27" s="302"/>
      <c r="T27" s="302"/>
      <c r="U27" s="302"/>
      <c r="V27" s="302"/>
      <c r="W27" s="302"/>
      <c r="X27" s="302"/>
      <c r="Y27" s="302"/>
      <c r="Z27" s="302"/>
    </row>
    <row r="28" spans="2:27" ht="15.75" customHeight="1" x14ac:dyDescent="0.3">
      <c r="B28" s="183" t="s">
        <v>196</v>
      </c>
      <c r="C28" s="1"/>
      <c r="D28" s="302"/>
      <c r="E28" s="302"/>
      <c r="F28" s="302"/>
      <c r="G28" s="302"/>
      <c r="H28" s="302"/>
      <c r="I28" s="302"/>
      <c r="J28" s="302"/>
      <c r="K28" s="302"/>
      <c r="L28" s="302"/>
      <c r="M28" s="302"/>
      <c r="N28" s="302"/>
      <c r="O28" s="302"/>
      <c r="P28" s="302"/>
      <c r="Q28" s="302"/>
      <c r="R28" s="302"/>
      <c r="S28" s="302"/>
      <c r="T28" s="302"/>
      <c r="U28" s="302"/>
      <c r="V28" s="302"/>
      <c r="W28" s="302"/>
      <c r="X28" s="302"/>
      <c r="Y28" s="302"/>
      <c r="Z28" s="302"/>
    </row>
    <row r="29" spans="2:27" ht="15.75" customHeight="1" x14ac:dyDescent="0.3">
      <c r="B29" s="184" t="s">
        <v>197</v>
      </c>
      <c r="C29" s="74">
        <v>43678</v>
      </c>
      <c r="D29" s="60">
        <v>3.7999999999999999E-2</v>
      </c>
      <c r="E29" s="60">
        <v>3.9E-2</v>
      </c>
      <c r="F29" s="60">
        <v>3.9E-2</v>
      </c>
      <c r="G29" s="60">
        <v>3.9E-2</v>
      </c>
      <c r="H29" s="60">
        <v>0.04</v>
      </c>
      <c r="I29" s="60">
        <v>0.04</v>
      </c>
      <c r="J29" s="60">
        <f>'Real Assets'!Q6</f>
        <v>4.0246739983558655E-2</v>
      </c>
      <c r="K29" s="302"/>
      <c r="L29" s="146">
        <v>1.1000000000000001</v>
      </c>
      <c r="M29" s="146">
        <v>1.1000000000000001</v>
      </c>
      <c r="N29" s="146">
        <v>1.1000000000000001</v>
      </c>
      <c r="O29" s="146">
        <v>1.1000000000000001</v>
      </c>
      <c r="P29" s="146">
        <v>1.1000000000000001</v>
      </c>
      <c r="Q29" s="146">
        <v>1.1000000000000001</v>
      </c>
      <c r="R29" s="146">
        <f>'Real Assets'!O6</f>
        <v>1.1787873878840016</v>
      </c>
      <c r="S29" s="302"/>
      <c r="T29" s="60">
        <v>0.12</v>
      </c>
      <c r="U29" s="60">
        <v>0.16</v>
      </c>
      <c r="V29" s="60">
        <v>0.19</v>
      </c>
      <c r="W29" s="60">
        <v>0.22</v>
      </c>
      <c r="X29" s="60">
        <v>0.38</v>
      </c>
      <c r="Y29" s="60">
        <v>0.54</v>
      </c>
      <c r="Z29" s="60">
        <f>'Real Assets'!R6</f>
        <v>0.56222993783050756</v>
      </c>
    </row>
    <row r="30" spans="2:27" ht="15.75" customHeight="1" x14ac:dyDescent="0.3">
      <c r="B30" s="184" t="s">
        <v>74</v>
      </c>
      <c r="C30" s="74">
        <v>44593</v>
      </c>
      <c r="D30" s="60">
        <v>0.06</v>
      </c>
      <c r="E30" s="60">
        <v>0.06</v>
      </c>
      <c r="F30" s="60">
        <v>0.06</v>
      </c>
      <c r="G30" s="60">
        <v>0.06</v>
      </c>
      <c r="H30" s="60">
        <v>0.06</v>
      </c>
      <c r="I30" s="60">
        <v>0.06</v>
      </c>
      <c r="J30" s="60">
        <f>'Real Assets'!Q7</f>
        <v>6.0709449648857119E-2</v>
      </c>
      <c r="K30" s="302"/>
      <c r="L30" s="146">
        <v>1</v>
      </c>
      <c r="M30" s="146">
        <v>1</v>
      </c>
      <c r="N30" s="146">
        <v>1.1000000000000001</v>
      </c>
      <c r="O30" s="146">
        <v>1.1000000000000001</v>
      </c>
      <c r="P30" s="146">
        <v>1.2</v>
      </c>
      <c r="Q30" s="146">
        <v>1.1000000000000001</v>
      </c>
      <c r="R30" s="146">
        <f>'Real Assets'!O7</f>
        <v>1.1944532391495464</v>
      </c>
      <c r="S30" s="302"/>
      <c r="T30" s="60">
        <v>0.02</v>
      </c>
      <c r="U30" s="60">
        <v>0.04</v>
      </c>
      <c r="V30" s="60">
        <v>7.0000000000000007E-2</v>
      </c>
      <c r="W30" s="60">
        <v>0.09</v>
      </c>
      <c r="X30" s="60">
        <v>0.11</v>
      </c>
      <c r="Y30" s="60">
        <v>0.13</v>
      </c>
      <c r="Z30" s="60">
        <f>'Real Assets'!R7</f>
        <v>0.13860157965471032</v>
      </c>
    </row>
    <row r="31" spans="2:27" ht="15.75" customHeight="1" x14ac:dyDescent="0.3">
      <c r="B31" s="184" t="s">
        <v>126</v>
      </c>
      <c r="C31" s="74">
        <v>42036</v>
      </c>
      <c r="D31" s="60">
        <v>7.0000000000000007E-2</v>
      </c>
      <c r="E31" s="60">
        <v>0.06</v>
      </c>
      <c r="F31" s="60">
        <v>0.05</v>
      </c>
      <c r="G31" s="60">
        <v>0.05</v>
      </c>
      <c r="H31" s="60">
        <v>0.04</v>
      </c>
      <c r="I31" s="60">
        <v>0.04</v>
      </c>
      <c r="J31" s="60">
        <f>'Real Assets'!Q8</f>
        <v>3.4866353869438177E-2</v>
      </c>
      <c r="K31" s="302"/>
      <c r="L31" s="146">
        <v>1.3033898169033304</v>
      </c>
      <c r="M31" s="146">
        <v>1.2042618098054012</v>
      </c>
      <c r="N31" s="146">
        <v>1.3</v>
      </c>
      <c r="O31" s="146">
        <v>1.3</v>
      </c>
      <c r="P31" s="146">
        <v>1.1000000000000001</v>
      </c>
      <c r="Q31" s="146">
        <v>1.1000000000000001</v>
      </c>
      <c r="R31" s="146">
        <f>'Real Assets'!O8</f>
        <v>1.1762594201941361</v>
      </c>
      <c r="S31" s="302"/>
      <c r="T31" s="60">
        <v>0.82</v>
      </c>
      <c r="U31" s="60">
        <v>0.96956887591507734</v>
      </c>
      <c r="V31" s="60">
        <v>0.97</v>
      </c>
      <c r="W31" s="60">
        <v>0.98</v>
      </c>
      <c r="X31" s="60">
        <v>0.98</v>
      </c>
      <c r="Y31" s="60">
        <v>0.98</v>
      </c>
      <c r="Z31" s="60">
        <f>'Real Assets'!R8</f>
        <v>1.0551344313650231</v>
      </c>
    </row>
    <row r="32" spans="2:27" ht="15.75" customHeight="1" x14ac:dyDescent="0.3">
      <c r="B32" s="184" t="s">
        <v>132</v>
      </c>
      <c r="C32" s="74">
        <v>43709</v>
      </c>
      <c r="D32" s="60">
        <v>0.11</v>
      </c>
      <c r="E32" s="60">
        <v>0.1</v>
      </c>
      <c r="F32" s="60">
        <v>0.09</v>
      </c>
      <c r="G32" s="60">
        <v>0.08</v>
      </c>
      <c r="H32" s="60">
        <v>7.0000000000000007E-2</v>
      </c>
      <c r="I32" s="60">
        <v>7.0000000000000007E-2</v>
      </c>
      <c r="J32" s="60">
        <f>'Real Assets'!Q9</f>
        <v>7.0753863453865043E-2</v>
      </c>
      <c r="K32" s="302"/>
      <c r="L32" s="146">
        <v>1.1774349083895854</v>
      </c>
      <c r="M32" s="146">
        <v>1.1968556846297576</v>
      </c>
      <c r="N32" s="146" t="s">
        <v>136</v>
      </c>
      <c r="O32" s="146">
        <v>1.2</v>
      </c>
      <c r="P32" s="146">
        <v>1.2</v>
      </c>
      <c r="Q32" s="146">
        <v>1.3</v>
      </c>
      <c r="R32" s="146">
        <f>'Real Assets'!O9</f>
        <v>1.2910030009870803</v>
      </c>
      <c r="S32" s="302"/>
      <c r="T32" s="60">
        <v>0.16</v>
      </c>
      <c r="U32" s="60">
        <v>0.24899632638263927</v>
      </c>
      <c r="V32" s="60">
        <v>0.28000000000000003</v>
      </c>
      <c r="W32" s="60">
        <v>0.4051349067860972</v>
      </c>
      <c r="X32" s="60">
        <v>0.5</v>
      </c>
      <c r="Y32" s="60">
        <v>0.64</v>
      </c>
      <c r="Z32" s="60">
        <f>'Real Assets'!R9</f>
        <v>0.90682870463356602</v>
      </c>
    </row>
    <row r="33" spans="2:27" ht="15.75" customHeight="1" x14ac:dyDescent="0.3">
      <c r="B33" s="184" t="s">
        <v>133</v>
      </c>
      <c r="C33" s="74">
        <v>44256</v>
      </c>
      <c r="D33" s="60">
        <v>0.14000000000000001</v>
      </c>
      <c r="E33" s="60">
        <v>0.1</v>
      </c>
      <c r="F33" s="60">
        <v>0.11</v>
      </c>
      <c r="G33" s="60">
        <v>0.1</v>
      </c>
      <c r="H33" s="60">
        <v>0.1</v>
      </c>
      <c r="I33" s="60">
        <v>0.1</v>
      </c>
      <c r="J33" s="60">
        <f>'Real Assets'!Q10</f>
        <v>9.5186880230903617E-2</v>
      </c>
      <c r="K33" s="302"/>
      <c r="L33" s="146">
        <v>1.0614334470989761</v>
      </c>
      <c r="M33" s="146">
        <v>1.1455491678500969</v>
      </c>
      <c r="N33" s="146">
        <v>1.2</v>
      </c>
      <c r="O33" s="146">
        <v>1.2</v>
      </c>
      <c r="P33" s="146">
        <v>1.2</v>
      </c>
      <c r="Q33" s="146">
        <v>1.2</v>
      </c>
      <c r="R33" s="146">
        <f>'Real Assets'!O10</f>
        <v>1.2515921960544527</v>
      </c>
      <c r="S33" s="302"/>
      <c r="T33" s="60">
        <v>0.05</v>
      </c>
      <c r="U33" s="60">
        <v>6.73476201130941E-2</v>
      </c>
      <c r="V33" s="60">
        <v>0.1</v>
      </c>
      <c r="W33" s="60">
        <v>0.10038395707369578</v>
      </c>
      <c r="X33" s="60">
        <v>0.1</v>
      </c>
      <c r="Y33" s="60">
        <v>0.11</v>
      </c>
      <c r="Z33" s="60">
        <f>'Real Assets'!R10</f>
        <v>0.27387066540020677</v>
      </c>
    </row>
    <row r="34" spans="2:27" ht="15.75" customHeight="1" x14ac:dyDescent="0.3">
      <c r="B34" s="184" t="s">
        <v>21</v>
      </c>
      <c r="C34" s="74">
        <v>45721</v>
      </c>
      <c r="D34" s="303"/>
      <c r="E34" s="303"/>
      <c r="F34" s="303"/>
      <c r="G34" s="303"/>
      <c r="H34" s="303"/>
      <c r="I34" s="303"/>
      <c r="J34" s="303"/>
      <c r="K34" s="302"/>
      <c r="L34" s="303"/>
      <c r="M34" s="303"/>
      <c r="N34" s="303"/>
      <c r="O34" s="303"/>
      <c r="P34" s="303"/>
      <c r="Q34" s="146">
        <v>1</v>
      </c>
      <c r="R34" s="146">
        <f>'Real Assets'!O11</f>
        <v>1</v>
      </c>
      <c r="S34" s="302"/>
      <c r="T34" s="303"/>
      <c r="U34" s="303"/>
      <c r="V34" s="303"/>
      <c r="W34" s="303"/>
      <c r="X34" s="303"/>
      <c r="Y34" s="303"/>
      <c r="Z34" s="303"/>
    </row>
    <row r="35" spans="2:27" ht="15.75" customHeight="1" x14ac:dyDescent="0.3">
      <c r="B35" s="184" t="s">
        <v>75</v>
      </c>
      <c r="C35" s="74">
        <v>42004</v>
      </c>
      <c r="D35" s="60">
        <v>0.08</v>
      </c>
      <c r="E35" s="60">
        <v>0.08</v>
      </c>
      <c r="F35" s="60">
        <v>0.13</v>
      </c>
      <c r="G35" s="60">
        <v>7.0000000000000007E-2</v>
      </c>
      <c r="H35" s="60">
        <v>7.0000000000000007E-2</v>
      </c>
      <c r="I35" s="60">
        <v>0.06</v>
      </c>
      <c r="J35" s="60">
        <f>'Real Assets'!Q12</f>
        <v>5.3850182890892037E-2</v>
      </c>
      <c r="K35" s="302"/>
      <c r="L35" s="146">
        <v>1.2796992481203007</v>
      </c>
      <c r="M35" s="146">
        <v>1.3141821292356186</v>
      </c>
      <c r="N35" s="146" t="s">
        <v>134</v>
      </c>
      <c r="O35" s="146">
        <v>1.217842666730558</v>
      </c>
      <c r="P35" s="146">
        <v>1.3</v>
      </c>
      <c r="Q35" s="146">
        <v>1.3</v>
      </c>
      <c r="R35" s="146">
        <f>'Real Assets'!O12</f>
        <v>1.2435504791980521</v>
      </c>
      <c r="S35" s="302"/>
      <c r="T35" s="60">
        <v>0.28999999999999998</v>
      </c>
      <c r="U35" s="60">
        <v>0.45287901100753558</v>
      </c>
      <c r="V35" s="60">
        <v>0.63</v>
      </c>
      <c r="W35" s="60">
        <v>0.68473522232866613</v>
      </c>
      <c r="X35" s="60">
        <v>0.89</v>
      </c>
      <c r="Y35" s="60">
        <v>1.1200000000000001</v>
      </c>
      <c r="Z35" s="60">
        <f>'Real Assets'!R12</f>
        <v>1.1587528995719063</v>
      </c>
    </row>
    <row r="36" spans="2:27" ht="15.75" customHeight="1" x14ac:dyDescent="0.3">
      <c r="B36" s="184" t="s">
        <v>59</v>
      </c>
      <c r="C36" s="74">
        <v>44866</v>
      </c>
      <c r="D36" s="303"/>
      <c r="E36" s="303"/>
      <c r="F36" s="303"/>
      <c r="G36" s="60">
        <v>0.37</v>
      </c>
      <c r="H36" s="60">
        <v>0.34</v>
      </c>
      <c r="I36" s="60">
        <v>0.28000000000000003</v>
      </c>
      <c r="J36" s="60">
        <f>'Real Assets'!Q13</f>
        <v>0.26914028525352474</v>
      </c>
      <c r="K36" s="302"/>
      <c r="L36" s="304"/>
      <c r="M36" s="146">
        <v>1</v>
      </c>
      <c r="N36" s="146">
        <v>1.1000000000000001</v>
      </c>
      <c r="O36" s="146">
        <v>1.1000000000000001</v>
      </c>
      <c r="P36" s="146">
        <v>1.1000000000000001</v>
      </c>
      <c r="Q36" s="146">
        <v>1.1000000000000001</v>
      </c>
      <c r="R36" s="146" t="str">
        <f>'Real Assets'!O13</f>
        <v>1.1x</v>
      </c>
      <c r="S36" s="302"/>
      <c r="T36" s="303"/>
      <c r="U36" s="303"/>
      <c r="V36" s="303"/>
      <c r="W36" s="303"/>
      <c r="X36" s="303"/>
      <c r="Y36" s="303"/>
      <c r="Z36" s="60">
        <f>'Real Assets'!R13</f>
        <v>0.37047565776253211</v>
      </c>
    </row>
    <row r="37" spans="2:27" ht="15.75" customHeight="1" x14ac:dyDescent="0.3">
      <c r="B37" s="183" t="s">
        <v>198</v>
      </c>
      <c r="C37" s="170"/>
      <c r="D37" s="302"/>
      <c r="E37" s="302"/>
      <c r="F37" s="302"/>
      <c r="G37" s="302"/>
      <c r="H37" s="302"/>
      <c r="I37" s="302"/>
      <c r="J37" s="302"/>
      <c r="K37" s="302"/>
      <c r="L37" s="308"/>
      <c r="M37" s="308"/>
      <c r="N37" s="308"/>
      <c r="O37" s="308"/>
      <c r="P37" s="308"/>
      <c r="Q37" s="308"/>
      <c r="R37" s="308"/>
      <c r="S37" s="302"/>
      <c r="T37" s="302"/>
      <c r="U37" s="302"/>
      <c r="V37" s="302"/>
      <c r="W37" s="302"/>
      <c r="X37" s="302"/>
      <c r="Y37" s="302"/>
      <c r="Z37" s="302"/>
    </row>
    <row r="38" spans="2:27" ht="15.75" customHeight="1" x14ac:dyDescent="0.3">
      <c r="B38" s="184" t="s">
        <v>76</v>
      </c>
      <c r="C38" s="74">
        <v>43739</v>
      </c>
      <c r="D38" s="60">
        <v>0.16</v>
      </c>
      <c r="E38" s="60">
        <v>0.08</v>
      </c>
      <c r="F38" s="60">
        <v>0.08</v>
      </c>
      <c r="G38" s="60">
        <v>0.08</v>
      </c>
      <c r="H38" s="60">
        <v>7.0000000000000007E-2</v>
      </c>
      <c r="I38" s="60">
        <v>0.08</v>
      </c>
      <c r="J38" s="60">
        <f>'Real Assets'!Q17</f>
        <v>7.8285965323448198E-2</v>
      </c>
      <c r="K38" s="302"/>
      <c r="L38" s="146">
        <v>1.2538726333907058</v>
      </c>
      <c r="M38" s="146">
        <v>1.1426475368618472</v>
      </c>
      <c r="N38" s="146" t="s">
        <v>199</v>
      </c>
      <c r="O38" s="146">
        <v>1.2137359421255169</v>
      </c>
      <c r="P38" s="146">
        <v>1.2</v>
      </c>
      <c r="Q38" s="146" t="s">
        <v>134</v>
      </c>
      <c r="R38" s="146">
        <f>'Real Assets'!O17</f>
        <v>1.3144824601906693</v>
      </c>
      <c r="S38" s="302"/>
      <c r="T38" s="60">
        <v>6.6000000000000003E-2</v>
      </c>
      <c r="U38" s="60">
        <v>7.7594568633279029E-2</v>
      </c>
      <c r="V38" s="60">
        <v>0.06</v>
      </c>
      <c r="W38" s="60">
        <v>5.2968409399621774E-2</v>
      </c>
      <c r="X38" s="60">
        <v>0.06</v>
      </c>
      <c r="Y38" s="60">
        <v>0.11</v>
      </c>
      <c r="Z38" s="60">
        <f>'Real Assets'!R17</f>
        <v>0.28767450072923051</v>
      </c>
      <c r="AA38" s="1" t="s">
        <v>0</v>
      </c>
    </row>
    <row r="39" spans="2:27" ht="15.75" customHeight="1" x14ac:dyDescent="0.3">
      <c r="B39" s="184" t="s">
        <v>60</v>
      </c>
      <c r="C39" s="74" t="s">
        <v>127</v>
      </c>
      <c r="D39" s="303"/>
      <c r="E39" s="303"/>
      <c r="F39" s="60">
        <v>0.09</v>
      </c>
      <c r="G39" s="60">
        <v>9.9248833107888235E-2</v>
      </c>
      <c r="H39" s="60">
        <v>0.09</v>
      </c>
      <c r="I39" s="60">
        <v>0.1</v>
      </c>
      <c r="J39" s="60">
        <f>'Real Assets'!Q18</f>
        <v>9.8795336484909069E-2</v>
      </c>
      <c r="K39" s="302"/>
      <c r="L39" s="146">
        <v>1</v>
      </c>
      <c r="M39" s="146">
        <v>1.0123613824871605</v>
      </c>
      <c r="N39" s="146" t="s">
        <v>200</v>
      </c>
      <c r="O39" s="146">
        <v>1.2059599067080249</v>
      </c>
      <c r="P39" s="146">
        <v>1.1000000000000001</v>
      </c>
      <c r="Q39" s="146" t="s">
        <v>136</v>
      </c>
      <c r="R39" s="146">
        <f>'Real Assets'!O18</f>
        <v>1.2747020966602374</v>
      </c>
      <c r="S39" s="302"/>
      <c r="T39" s="303"/>
      <c r="U39" s="303"/>
      <c r="V39" s="303"/>
      <c r="W39" s="303"/>
      <c r="X39" s="303"/>
      <c r="Y39" s="60">
        <v>0.03</v>
      </c>
      <c r="Z39" s="60">
        <f>'Real Assets'!R18</f>
        <v>9.0154998374795459E-2</v>
      </c>
      <c r="AA39" s="1" t="s">
        <v>0</v>
      </c>
    </row>
    <row r="40" spans="2:27" ht="15.75" customHeight="1" x14ac:dyDescent="0.3">
      <c r="B40" s="184" t="s">
        <v>291</v>
      </c>
      <c r="C40" s="74">
        <v>44682</v>
      </c>
      <c r="D40" s="303"/>
      <c r="E40" s="303"/>
      <c r="F40" s="303"/>
      <c r="G40" s="303"/>
      <c r="H40" s="58">
        <v>0.13</v>
      </c>
      <c r="I40" s="58">
        <v>0.11</v>
      </c>
      <c r="J40" s="60">
        <f>'Real Assets'!Q19</f>
        <v>0.1</v>
      </c>
      <c r="K40" s="302"/>
      <c r="L40" s="303"/>
      <c r="M40" s="146">
        <v>1.23</v>
      </c>
      <c r="N40" s="146">
        <v>1.22</v>
      </c>
      <c r="O40" s="146">
        <v>1.1599999999999999</v>
      </c>
      <c r="P40" s="146">
        <v>1.1599999999999999</v>
      </c>
      <c r="Q40" s="146">
        <v>1.18</v>
      </c>
      <c r="R40" s="146" t="str">
        <f>'Real Assets'!O19</f>
        <v>1.2x</v>
      </c>
      <c r="S40" s="302"/>
      <c r="T40" s="303"/>
      <c r="U40" s="303"/>
      <c r="V40" s="58">
        <v>0.24</v>
      </c>
      <c r="W40" s="58">
        <v>0.24</v>
      </c>
      <c r="X40" s="58">
        <v>0.24</v>
      </c>
      <c r="Y40" s="58">
        <v>0.24</v>
      </c>
      <c r="Z40" s="60">
        <f>'Real Assets'!R19</f>
        <v>0.24</v>
      </c>
    </row>
    <row r="41" spans="2:27" ht="15.75" customHeight="1" x14ac:dyDescent="0.3">
      <c r="B41" s="184" t="s">
        <v>24</v>
      </c>
      <c r="C41" s="74">
        <v>45639</v>
      </c>
      <c r="D41" s="303"/>
      <c r="E41" s="303"/>
      <c r="F41" s="303"/>
      <c r="G41" s="303"/>
      <c r="H41" s="371">
        <v>0.2</v>
      </c>
      <c r="I41" s="371">
        <v>0.14000000000000001</v>
      </c>
      <c r="J41" s="371">
        <f>'Real Assets'!Q20</f>
        <v>0.19</v>
      </c>
      <c r="K41" s="302"/>
      <c r="L41" s="303"/>
      <c r="M41" s="303"/>
      <c r="N41" s="303"/>
      <c r="O41" s="303"/>
      <c r="P41" s="371" t="s">
        <v>136</v>
      </c>
      <c r="Q41" s="371" t="s">
        <v>136</v>
      </c>
      <c r="R41" s="372" t="s">
        <v>136</v>
      </c>
      <c r="S41" s="302"/>
      <c r="T41" s="303"/>
      <c r="U41" s="303"/>
      <c r="V41" s="303"/>
      <c r="W41" s="303"/>
      <c r="X41" s="303"/>
      <c r="Y41" s="303"/>
      <c r="Z41" s="373" cm="1">
        <f t="array" ref="Z41">'Real Assets'!R20:R20</f>
        <v>0.05</v>
      </c>
    </row>
    <row r="42" spans="2:27" ht="15.75" customHeight="1" x14ac:dyDescent="0.3">
      <c r="B42" s="183" t="s">
        <v>201</v>
      </c>
      <c r="C42" s="72"/>
      <c r="D42" s="305"/>
      <c r="E42" s="305"/>
      <c r="F42" s="60"/>
      <c r="G42" s="60"/>
      <c r="H42" s="60"/>
      <c r="I42" s="60"/>
      <c r="J42" s="60"/>
      <c r="K42" s="302"/>
      <c r="L42" s="306"/>
      <c r="M42" s="306"/>
      <c r="N42" s="306"/>
      <c r="O42" s="306"/>
      <c r="P42" s="306"/>
      <c r="Q42" s="306"/>
      <c r="R42" s="306"/>
      <c r="S42" s="302"/>
      <c r="T42" s="305"/>
      <c r="U42" s="305"/>
      <c r="V42" s="58"/>
      <c r="W42" s="60"/>
      <c r="X42" s="305"/>
      <c r="Y42" s="305"/>
      <c r="Z42" s="305"/>
    </row>
    <row r="43" spans="2:27" ht="15.75" customHeight="1" x14ac:dyDescent="0.3">
      <c r="B43" s="185" t="s">
        <v>62</v>
      </c>
      <c r="C43" s="99">
        <v>43921</v>
      </c>
      <c r="D43" s="60">
        <v>0.24</v>
      </c>
      <c r="E43" s="60">
        <v>0.23</v>
      </c>
      <c r="F43" s="60">
        <v>0.21</v>
      </c>
      <c r="G43" s="60">
        <v>0.22</v>
      </c>
      <c r="H43" s="60">
        <v>0.21</v>
      </c>
      <c r="I43" s="60">
        <v>0.2</v>
      </c>
      <c r="J43" s="60">
        <f>'Real Assets'!Q26</f>
        <v>0.185</v>
      </c>
      <c r="K43" s="302"/>
      <c r="L43" s="146">
        <v>1.2661870503597121</v>
      </c>
      <c r="M43" s="146">
        <v>1.2836651482559367</v>
      </c>
      <c r="N43" s="146">
        <v>1.3416068465473863</v>
      </c>
      <c r="O43" s="146">
        <v>1.4590241439085645</v>
      </c>
      <c r="P43" s="146">
        <v>1.5</v>
      </c>
      <c r="Q43" s="146">
        <v>1.5</v>
      </c>
      <c r="R43" s="146">
        <f>'Real Assets'!O26</f>
        <v>1.6</v>
      </c>
      <c r="S43" s="302"/>
      <c r="T43" s="60">
        <v>0.01</v>
      </c>
      <c r="U43" s="60">
        <v>0.01</v>
      </c>
      <c r="V43" s="60">
        <v>7.5425330150624839E-3</v>
      </c>
      <c r="W43" s="60">
        <v>8.1420083007310694E-3</v>
      </c>
      <c r="X43" s="60">
        <v>0.56999999999999995</v>
      </c>
      <c r="Y43" s="60">
        <v>0.56999999999999995</v>
      </c>
      <c r="Z43" s="60">
        <f>'Real Assets'!R26</f>
        <v>0.5</v>
      </c>
    </row>
    <row r="44" spans="2:27" ht="15.75" customHeight="1" x14ac:dyDescent="0.3">
      <c r="B44" s="184" t="s">
        <v>29</v>
      </c>
      <c r="C44" s="74">
        <v>44986</v>
      </c>
      <c r="D44" s="303"/>
      <c r="E44" s="303"/>
      <c r="F44" s="303"/>
      <c r="G44" s="303"/>
      <c r="H44" s="60">
        <v>0.28999999999999998</v>
      </c>
      <c r="I44" s="60">
        <v>0.25</v>
      </c>
      <c r="J44" s="60">
        <f>'Real Assets'!Q27</f>
        <v>0.23599999999999999</v>
      </c>
      <c r="K44" s="302"/>
      <c r="L44" s="304"/>
      <c r="M44" s="304"/>
      <c r="N44" s="304"/>
      <c r="O44" s="304"/>
      <c r="P44" s="146">
        <v>1.3</v>
      </c>
      <c r="Q44" s="146">
        <v>1.3</v>
      </c>
      <c r="R44" s="146">
        <f>'Real Assets'!O27</f>
        <v>1.3</v>
      </c>
      <c r="S44" s="302"/>
      <c r="T44" s="303"/>
      <c r="U44" s="303"/>
      <c r="V44" s="303"/>
      <c r="W44" s="303"/>
      <c r="X44" s="303"/>
      <c r="Y44" s="303"/>
      <c r="Z44" s="303"/>
    </row>
    <row r="45" spans="2:27" ht="15.75" customHeight="1" x14ac:dyDescent="0.3">
      <c r="B45" s="188" t="s">
        <v>36</v>
      </c>
      <c r="C45" s="158"/>
      <c r="D45" s="309"/>
      <c r="E45" s="309"/>
      <c r="F45" s="309"/>
      <c r="G45" s="309"/>
      <c r="H45" s="309"/>
      <c r="I45" s="309"/>
      <c r="J45" s="309"/>
      <c r="K45" s="309"/>
      <c r="L45" s="309"/>
      <c r="M45" s="309"/>
      <c r="N45" s="309"/>
      <c r="O45" s="309"/>
      <c r="P45" s="309"/>
      <c r="Q45" s="309"/>
      <c r="R45" s="309"/>
      <c r="S45" s="309"/>
      <c r="T45" s="309"/>
      <c r="U45" s="309"/>
      <c r="V45" s="309"/>
      <c r="W45" s="309"/>
      <c r="X45" s="309"/>
      <c r="Y45" s="309"/>
      <c r="Z45" s="309"/>
      <c r="AA45" s="158"/>
    </row>
    <row r="46" spans="2:27" ht="15.75" customHeight="1" x14ac:dyDescent="0.3">
      <c r="B46" s="183" t="s">
        <v>202</v>
      </c>
      <c r="C46" s="1"/>
      <c r="D46" s="302"/>
      <c r="E46" s="302"/>
      <c r="F46" s="302"/>
      <c r="G46" s="302"/>
      <c r="H46" s="302"/>
      <c r="I46" s="302"/>
      <c r="J46" s="302"/>
      <c r="K46" s="302"/>
      <c r="L46" s="302"/>
      <c r="M46" s="302"/>
      <c r="N46" s="302"/>
      <c r="O46" s="302"/>
      <c r="P46" s="302"/>
      <c r="Q46" s="302"/>
      <c r="R46" s="302"/>
      <c r="S46" s="302"/>
      <c r="T46" s="302"/>
      <c r="U46" s="302"/>
      <c r="V46" s="302"/>
      <c r="W46" s="302"/>
      <c r="X46" s="302"/>
      <c r="Y46" s="302"/>
      <c r="Z46" s="302"/>
    </row>
    <row r="47" spans="2:27" ht="15.75" customHeight="1" x14ac:dyDescent="0.3">
      <c r="B47" s="184" t="s">
        <v>63</v>
      </c>
      <c r="C47" s="74">
        <v>42064</v>
      </c>
      <c r="D47" s="60">
        <v>0.09</v>
      </c>
      <c r="E47" s="60">
        <v>0.09</v>
      </c>
      <c r="F47" s="60">
        <v>0.08</v>
      </c>
      <c r="G47" s="60">
        <v>0.08</v>
      </c>
      <c r="H47" s="60">
        <v>0.08</v>
      </c>
      <c r="I47" s="60">
        <v>7.0000000000000007E-2</v>
      </c>
      <c r="J47" s="60">
        <f>'Private Debt'!Q5</f>
        <v>7.199295022411123E-2</v>
      </c>
      <c r="K47" s="302"/>
      <c r="L47" s="146">
        <v>1.3125644356588571</v>
      </c>
      <c r="M47" s="146">
        <v>1.323186726894009</v>
      </c>
      <c r="N47" s="146">
        <v>1.3132539957174501</v>
      </c>
      <c r="O47" s="146">
        <v>1.3083623642853781</v>
      </c>
      <c r="P47" s="146">
        <v>1.3</v>
      </c>
      <c r="Q47" s="146">
        <v>1.3</v>
      </c>
      <c r="R47" s="146">
        <f>'Private Debt'!O5</f>
        <v>1.287434015626413</v>
      </c>
      <c r="S47" s="302"/>
      <c r="T47" s="60">
        <v>0.74831561337288532</v>
      </c>
      <c r="U47" s="60">
        <v>0.81429373103677971</v>
      </c>
      <c r="V47" s="60">
        <v>0.9714981892538761</v>
      </c>
      <c r="W47" s="60">
        <v>0.97662938391777054</v>
      </c>
      <c r="X47" s="60">
        <v>1</v>
      </c>
      <c r="Y47" s="60">
        <v>1.1100000000000001</v>
      </c>
      <c r="Z47" s="60">
        <f>'Private Debt'!R5</f>
        <v>1.1155233409744523</v>
      </c>
    </row>
    <row r="48" spans="2:27" ht="15.75" customHeight="1" x14ac:dyDescent="0.3">
      <c r="B48" s="184" t="s">
        <v>203</v>
      </c>
      <c r="C48" s="74">
        <v>43070</v>
      </c>
      <c r="D48" s="60">
        <v>0.09</v>
      </c>
      <c r="E48" s="60">
        <v>0.09</v>
      </c>
      <c r="F48" s="60">
        <v>7.0000000000000007E-2</v>
      </c>
      <c r="G48" s="60">
        <v>0.06</v>
      </c>
      <c r="H48" s="60">
        <v>0.06</v>
      </c>
      <c r="I48" s="60">
        <v>0.06</v>
      </c>
      <c r="J48" s="60">
        <f>'Private Debt'!Q6</f>
        <v>5.4946929741382933E-2</v>
      </c>
      <c r="K48" s="302"/>
      <c r="L48" s="146">
        <v>1.2426926751149461</v>
      </c>
      <c r="M48" s="146">
        <v>1.259353160844247</v>
      </c>
      <c r="N48" s="146">
        <v>1.2029361352843022</v>
      </c>
      <c r="O48" s="146">
        <v>1.2033174303202741</v>
      </c>
      <c r="P48" s="146">
        <v>1.2</v>
      </c>
      <c r="Q48" s="146">
        <v>1.2</v>
      </c>
      <c r="R48" s="146">
        <f>'Private Debt'!O6</f>
        <v>1.1989091233228573</v>
      </c>
      <c r="S48" s="302"/>
      <c r="T48" s="60">
        <v>0.42741081955612586</v>
      </c>
      <c r="U48" s="60">
        <v>0.43440409867545987</v>
      </c>
      <c r="V48" s="60">
        <v>0.46521040527534357</v>
      </c>
      <c r="W48" s="60">
        <v>0.52813055726594438</v>
      </c>
      <c r="X48" s="60">
        <v>0.66</v>
      </c>
      <c r="Y48" s="60">
        <v>0.75</v>
      </c>
      <c r="Z48" s="60">
        <f>'Private Debt'!R6</f>
        <v>0.91081900881428968</v>
      </c>
    </row>
    <row r="49" spans="2:28" ht="15.75" customHeight="1" x14ac:dyDescent="0.3">
      <c r="B49" s="184" t="s">
        <v>204</v>
      </c>
      <c r="C49" s="74">
        <v>43862</v>
      </c>
      <c r="D49" s="60">
        <v>0.11420266127520473</v>
      </c>
      <c r="E49" s="60">
        <v>0.11246737048713129</v>
      </c>
      <c r="F49" s="60">
        <v>0.114</v>
      </c>
      <c r="G49" s="60">
        <v>0.11</v>
      </c>
      <c r="H49" s="60">
        <v>0.11</v>
      </c>
      <c r="I49" s="60">
        <v>0.11</v>
      </c>
      <c r="J49" s="60">
        <f>'Private Debt'!Q9</f>
        <v>0.11107175854580276</v>
      </c>
      <c r="K49" s="302"/>
      <c r="L49" s="146">
        <v>1.1233760989357069</v>
      </c>
      <c r="M49" s="146">
        <v>1.1406373029094394</v>
      </c>
      <c r="N49" s="146">
        <v>1.173928248078536</v>
      </c>
      <c r="O49" s="146">
        <v>1.2118310549691726</v>
      </c>
      <c r="P49" s="146">
        <v>1.2</v>
      </c>
      <c r="Q49" s="146">
        <v>1.3</v>
      </c>
      <c r="R49" s="146">
        <f>'Private Debt'!O9</f>
        <v>1.2907479636938797</v>
      </c>
      <c r="S49" s="302"/>
      <c r="T49" s="60">
        <v>8.6593073312175473E-2</v>
      </c>
      <c r="U49" s="60">
        <v>0.10083563264148691</v>
      </c>
      <c r="V49" s="60">
        <v>0.15185774180508799</v>
      </c>
      <c r="W49" s="60">
        <v>0.26993140172544855</v>
      </c>
      <c r="X49" s="60">
        <v>0.44</v>
      </c>
      <c r="Y49" s="60">
        <v>0.56000000000000005</v>
      </c>
      <c r="Z49" s="60">
        <f>'Private Debt'!R9</f>
        <v>0.76679628277760159</v>
      </c>
    </row>
    <row r="50" spans="2:28" ht="15.75" customHeight="1" x14ac:dyDescent="0.3">
      <c r="B50" s="184" t="s">
        <v>205</v>
      </c>
      <c r="C50" s="74">
        <v>44909</v>
      </c>
      <c r="D50" s="303"/>
      <c r="E50" s="303"/>
      <c r="F50" s="303"/>
      <c r="G50" s="60">
        <v>0.21</v>
      </c>
      <c r="H50" s="60">
        <v>0.17</v>
      </c>
      <c r="I50" s="60">
        <v>0.15</v>
      </c>
      <c r="J50" s="60">
        <f>'Private Debt'!Q12</f>
        <v>0.13806609359506195</v>
      </c>
      <c r="K50" s="302"/>
      <c r="L50" s="304"/>
      <c r="M50" s="146">
        <v>1.1246083019051889</v>
      </c>
      <c r="N50" s="146">
        <v>1.1013968799681848</v>
      </c>
      <c r="O50" s="146">
        <v>1.106139282889443</v>
      </c>
      <c r="P50" s="146">
        <v>1.1000000000000001</v>
      </c>
      <c r="Q50" s="146">
        <v>1.2</v>
      </c>
      <c r="R50" s="146">
        <f>'Private Debt'!O12</f>
        <v>1.1511805603088037</v>
      </c>
      <c r="S50" s="302"/>
      <c r="T50" s="303"/>
      <c r="U50" s="303"/>
      <c r="V50" s="303"/>
      <c r="W50" s="303"/>
      <c r="X50" s="60">
        <v>0.05</v>
      </c>
      <c r="Y50" s="60">
        <v>0.1</v>
      </c>
      <c r="Z50" s="60">
        <f>'Private Debt'!R12</f>
        <v>0.10938000436483979</v>
      </c>
    </row>
    <row r="51" spans="2:28" ht="15.75" customHeight="1" x14ac:dyDescent="0.3">
      <c r="B51" s="184" t="s">
        <v>206</v>
      </c>
      <c r="C51" s="74">
        <v>45014</v>
      </c>
      <c r="D51" s="303"/>
      <c r="E51" s="303"/>
      <c r="F51" s="303"/>
      <c r="G51" s="60">
        <v>0.2</v>
      </c>
      <c r="H51" s="60">
        <v>0.18</v>
      </c>
      <c r="I51" s="60">
        <v>0.15</v>
      </c>
      <c r="J51" s="60">
        <f>'Private Debt'!Q14</f>
        <v>0.13684241388789498</v>
      </c>
      <c r="K51" s="302"/>
      <c r="L51" s="304"/>
      <c r="M51" s="146">
        <v>1.1013968799681848</v>
      </c>
      <c r="N51" s="146">
        <v>1.0900000000000001</v>
      </c>
      <c r="O51" s="146">
        <v>1.101551638507648</v>
      </c>
      <c r="P51" s="146">
        <v>1.1000000000000001</v>
      </c>
      <c r="Q51" s="146">
        <v>1.1000000000000001</v>
      </c>
      <c r="R51" s="146">
        <f>'Private Debt'!O14</f>
        <v>1.1428319626078487</v>
      </c>
      <c r="S51" s="302"/>
      <c r="T51" s="303"/>
      <c r="U51" s="303"/>
      <c r="V51" s="303"/>
      <c r="W51" s="303"/>
      <c r="X51" s="60">
        <v>0.06</v>
      </c>
      <c r="Y51" s="60">
        <v>0.1</v>
      </c>
      <c r="Z51" s="60">
        <f>'Private Debt'!R14</f>
        <v>0.17696055783735568</v>
      </c>
    </row>
    <row r="52" spans="2:28" ht="15.75" customHeight="1" x14ac:dyDescent="0.3">
      <c r="B52" s="183" t="s">
        <v>207</v>
      </c>
      <c r="C52" s="72"/>
      <c r="D52" s="305"/>
      <c r="E52" s="305"/>
      <c r="F52" s="305"/>
      <c r="G52" s="305"/>
      <c r="H52" s="305"/>
      <c r="I52" s="305"/>
      <c r="J52" s="305"/>
      <c r="K52" s="302"/>
      <c r="L52" s="306"/>
      <c r="M52" s="306"/>
      <c r="N52" s="306"/>
      <c r="O52" s="306"/>
      <c r="P52" s="306"/>
      <c r="Q52" s="306"/>
      <c r="R52" s="306"/>
      <c r="S52" s="302"/>
      <c r="T52" s="305"/>
      <c r="U52" s="305"/>
      <c r="V52" s="305"/>
      <c r="W52" s="305"/>
      <c r="X52" s="305"/>
      <c r="Y52" s="305"/>
      <c r="Z52" s="305"/>
    </row>
    <row r="53" spans="2:28" ht="15.75" customHeight="1" x14ac:dyDescent="0.3">
      <c r="B53" s="184" t="s">
        <v>77</v>
      </c>
      <c r="C53" s="74">
        <v>41791</v>
      </c>
      <c r="D53" s="60">
        <v>0.16</v>
      </c>
      <c r="E53" s="60">
        <v>0.16</v>
      </c>
      <c r="F53" s="60">
        <v>0.16</v>
      </c>
      <c r="G53" s="60">
        <v>0.16</v>
      </c>
      <c r="H53" s="60">
        <v>0.16</v>
      </c>
      <c r="I53" s="60">
        <v>0.16</v>
      </c>
      <c r="J53" s="60">
        <f>'Private Debt'!Q18</f>
        <v>0.15610988736152701</v>
      </c>
      <c r="K53" s="302"/>
      <c r="L53" s="146">
        <v>1.4564220183486238</v>
      </c>
      <c r="M53" s="146">
        <v>1.46</v>
      </c>
      <c r="N53" s="146">
        <v>1.46</v>
      </c>
      <c r="O53" s="146">
        <v>1.458844227630459</v>
      </c>
      <c r="P53" s="146">
        <v>1.5</v>
      </c>
      <c r="Q53" s="146">
        <v>1.4</v>
      </c>
      <c r="R53" s="146">
        <f>'Private Debt'!O18</f>
        <v>1.4333571667387992</v>
      </c>
      <c r="S53" s="302"/>
      <c r="T53" s="60">
        <v>1.28</v>
      </c>
      <c r="U53" s="60">
        <v>1.28</v>
      </c>
      <c r="V53" s="60">
        <v>1.28</v>
      </c>
      <c r="W53" s="60">
        <v>1.2823783072062871</v>
      </c>
      <c r="X53" s="60">
        <v>1.36</v>
      </c>
      <c r="Y53" s="60">
        <v>1.36</v>
      </c>
      <c r="Z53" s="60">
        <f>'Private Debt'!R18</f>
        <v>1.3822956022219155</v>
      </c>
    </row>
    <row r="54" spans="2:28" ht="15.75" customHeight="1" x14ac:dyDescent="0.3">
      <c r="B54" s="184" t="s">
        <v>64</v>
      </c>
      <c r="C54" s="74">
        <v>43483</v>
      </c>
      <c r="D54" s="60">
        <v>0.14000000000000001</v>
      </c>
      <c r="E54" s="60">
        <v>0.14000000000000001</v>
      </c>
      <c r="F54" s="60">
        <v>0.13</v>
      </c>
      <c r="G54" s="60">
        <v>0.13</v>
      </c>
      <c r="H54" s="60">
        <v>0.12</v>
      </c>
      <c r="I54" s="60">
        <v>0.12</v>
      </c>
      <c r="J54" s="60">
        <f>'Private Debt'!Q19</f>
        <v>0.12540830969810501</v>
      </c>
      <c r="K54" s="302"/>
      <c r="L54" s="146">
        <v>1.2686084142394822</v>
      </c>
      <c r="M54" s="146">
        <v>1.29</v>
      </c>
      <c r="N54" s="146">
        <v>1.32</v>
      </c>
      <c r="O54" s="146">
        <v>1.3539859981196536</v>
      </c>
      <c r="P54" s="146">
        <v>1.4</v>
      </c>
      <c r="Q54" s="146">
        <v>1.4</v>
      </c>
      <c r="R54" s="146">
        <f>'Private Debt'!O19</f>
        <v>1.4082002239849478</v>
      </c>
      <c r="S54" s="302"/>
      <c r="T54" s="60">
        <v>0.19</v>
      </c>
      <c r="U54" s="60">
        <v>0.24</v>
      </c>
      <c r="V54" s="60">
        <v>0.34</v>
      </c>
      <c r="W54" s="60">
        <v>0.63</v>
      </c>
      <c r="X54" s="60">
        <v>0.73</v>
      </c>
      <c r="Y54" s="60">
        <v>0.83</v>
      </c>
      <c r="Z54" s="60">
        <f>'Private Debt'!R19</f>
        <v>0.96189231830184629</v>
      </c>
    </row>
    <row r="55" spans="2:28" ht="15.75" customHeight="1" x14ac:dyDescent="0.3">
      <c r="B55" s="184" t="s">
        <v>65</v>
      </c>
      <c r="C55" s="74">
        <v>45018</v>
      </c>
      <c r="D55" s="303"/>
      <c r="E55" s="303"/>
      <c r="F55" s="303"/>
      <c r="G55" s="60">
        <v>0.19</v>
      </c>
      <c r="H55" s="60">
        <v>0.19</v>
      </c>
      <c r="I55" s="60">
        <v>0.17</v>
      </c>
      <c r="J55" s="60">
        <f>'Private Debt'!Q20</f>
        <v>0.16612769960000001</v>
      </c>
      <c r="K55" s="302"/>
      <c r="L55" s="304"/>
      <c r="M55" s="146">
        <v>1.07</v>
      </c>
      <c r="N55" s="146">
        <v>1.1000000000000001</v>
      </c>
      <c r="O55" s="146">
        <v>1.1786979407259683</v>
      </c>
      <c r="P55" s="146">
        <v>1.1000000000000001</v>
      </c>
      <c r="Q55" s="146">
        <v>1.2</v>
      </c>
      <c r="R55" s="146">
        <f>'Private Debt'!O20</f>
        <v>1.2397009178267733</v>
      </c>
      <c r="S55" s="302"/>
      <c r="T55" s="303"/>
      <c r="U55" s="303"/>
      <c r="V55" s="303"/>
      <c r="W55" s="303"/>
      <c r="X55" s="303"/>
      <c r="Y55" s="303"/>
      <c r="Z55" s="60">
        <f>'Private Debt'!R20</f>
        <v>2.3149610161040592E-2</v>
      </c>
      <c r="AB55" s="334"/>
    </row>
    <row r="56" spans="2:28" ht="15.75" customHeight="1" x14ac:dyDescent="0.35">
      <c r="B56" s="493" t="s">
        <v>378</v>
      </c>
      <c r="C56" s="493" t="s">
        <v>377</v>
      </c>
      <c r="D56" s="493"/>
      <c r="E56" s="493"/>
      <c r="F56" s="493"/>
      <c r="G56" s="493"/>
      <c r="H56" s="494"/>
      <c r="I56" s="494"/>
      <c r="J56" s="494"/>
      <c r="K56" s="494"/>
      <c r="L56" s="494"/>
      <c r="M56" s="494"/>
      <c r="N56" s="494"/>
      <c r="O56" s="494"/>
      <c r="P56" s="494"/>
      <c r="Q56" s="494"/>
      <c r="R56" s="494"/>
      <c r="S56" s="494"/>
      <c r="T56" s="494"/>
      <c r="U56" s="494"/>
      <c r="V56" s="494"/>
      <c r="W56" s="494"/>
      <c r="X56" s="494"/>
      <c r="Y56" s="494"/>
      <c r="Z56" s="494"/>
      <c r="AA56" s="494"/>
      <c r="AB56" s="334"/>
    </row>
    <row r="57" spans="2:28" x14ac:dyDescent="0.3">
      <c r="AB57" s="335"/>
    </row>
    <row r="58" spans="2:28" x14ac:dyDescent="0.3">
      <c r="B58" s="1" t="s">
        <v>0</v>
      </c>
    </row>
    <row r="61" spans="2:28" x14ac:dyDescent="0.3">
      <c r="M61" s="1" t="s">
        <v>0</v>
      </c>
    </row>
  </sheetData>
  <mergeCells count="4">
    <mergeCell ref="B56:AA56"/>
    <mergeCell ref="D3:J3"/>
    <mergeCell ref="L3:R3"/>
    <mergeCell ref="T3:Z3"/>
  </mergeCells>
  <pageMargins left="0.25" right="0.25" top="0.75" bottom="0.75" header="0.3" footer="0.3"/>
  <pageSetup paperSize="9" scale="4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495F-8EEA-47A2-BEEA-BAE1C0F8B580}">
  <sheetPr codeName="Sheet18">
    <tabColor theme="4"/>
    <pageSetUpPr fitToPage="1"/>
  </sheetPr>
  <dimension ref="B2:N25"/>
  <sheetViews>
    <sheetView showGridLines="0" view="pageBreakPreview" zoomScaleNormal="100" zoomScaleSheetLayoutView="100" workbookViewId="0"/>
  </sheetViews>
  <sheetFormatPr defaultRowHeight="14.5" x14ac:dyDescent="0.35"/>
  <cols>
    <col min="1" max="1" width="1.81640625" customWidth="1"/>
    <col min="2" max="2" width="16.81640625" customWidth="1"/>
  </cols>
  <sheetData>
    <row r="2" spans="2:2" x14ac:dyDescent="0.35">
      <c r="B2" s="76" t="s">
        <v>1</v>
      </c>
    </row>
    <row r="6" spans="2:2" ht="36" x14ac:dyDescent="0.8">
      <c r="B6" s="78" t="s">
        <v>296</v>
      </c>
    </row>
    <row r="13" spans="2:2" ht="18.5" x14ac:dyDescent="0.45">
      <c r="B13" s="48"/>
    </row>
    <row r="17" spans="2:14" x14ac:dyDescent="0.35">
      <c r="B17" s="49"/>
    </row>
    <row r="24" spans="2:14" x14ac:dyDescent="0.35">
      <c r="B24" s="50"/>
      <c r="C24" s="50"/>
      <c r="D24" s="50"/>
      <c r="E24" s="50"/>
      <c r="F24" s="50"/>
      <c r="G24" s="50"/>
      <c r="H24" s="50"/>
      <c r="I24" s="50"/>
      <c r="J24" s="50"/>
      <c r="K24" s="50"/>
      <c r="L24" s="50"/>
      <c r="M24" s="50"/>
      <c r="N24" s="50"/>
    </row>
    <row r="25" spans="2:14" x14ac:dyDescent="0.35">
      <c r="B25" s="51" t="s">
        <v>3</v>
      </c>
    </row>
  </sheetData>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2813C-6EF4-4275-B09F-1E07BA1AB26B}">
  <sheetPr codeName="Sheet24">
    <pageSetUpPr fitToPage="1"/>
  </sheetPr>
  <dimension ref="A1:F20"/>
  <sheetViews>
    <sheetView showGridLines="0" view="pageBreakPreview" zoomScaleNormal="100" zoomScaleSheetLayoutView="100" workbookViewId="0"/>
  </sheetViews>
  <sheetFormatPr defaultColWidth="8.7265625" defaultRowHeight="14.5" x14ac:dyDescent="0.35"/>
  <cols>
    <col min="1" max="1" width="33.26953125" style="33" customWidth="1"/>
    <col min="2" max="2" width="14" style="33" customWidth="1"/>
    <col min="3" max="3" width="21" style="33" customWidth="1"/>
    <col min="4" max="4" width="18.81640625" style="33" customWidth="1"/>
    <col min="5" max="6" width="13" style="33" customWidth="1"/>
    <col min="7" max="7" width="11" style="33" bestFit="1" customWidth="1"/>
    <col min="8" max="16384" width="8.7265625" style="33"/>
  </cols>
  <sheetData>
    <row r="1" spans="1:6" x14ac:dyDescent="0.35">
      <c r="A1" s="365" t="s">
        <v>295</v>
      </c>
      <c r="B1" s="366"/>
      <c r="C1" s="366"/>
      <c r="D1" s="366"/>
      <c r="E1" s="366"/>
    </row>
    <row r="2" spans="1:6" ht="24" customHeight="1" x14ac:dyDescent="0.35">
      <c r="A2" s="339"/>
      <c r="B2" s="487" t="s">
        <v>280</v>
      </c>
      <c r="C2" s="487"/>
      <c r="D2" s="502" t="s">
        <v>283</v>
      </c>
      <c r="E2" s="503"/>
    </row>
    <row r="3" spans="1:6" ht="21" x14ac:dyDescent="0.35">
      <c r="A3" s="339" t="s">
        <v>294</v>
      </c>
      <c r="B3" s="87" t="s">
        <v>281</v>
      </c>
      <c r="C3" s="87" t="s">
        <v>282</v>
      </c>
      <c r="D3" s="85" t="s">
        <v>281</v>
      </c>
      <c r="E3" s="364" t="s">
        <v>282</v>
      </c>
    </row>
    <row r="4" spans="1:6" ht="18.75" customHeight="1" x14ac:dyDescent="0.35">
      <c r="A4" s="18" t="s">
        <v>385</v>
      </c>
      <c r="B4" s="203">
        <v>142.37792441000005</v>
      </c>
      <c r="C4" s="340">
        <v>8.249559898380586E-2</v>
      </c>
      <c r="D4" s="203">
        <v>124.13394634000008</v>
      </c>
      <c r="E4" s="378">
        <v>7.5027868504980583E-2</v>
      </c>
    </row>
    <row r="5" spans="1:6" ht="18.75" customHeight="1" x14ac:dyDescent="0.35">
      <c r="A5" s="18" t="s">
        <v>33</v>
      </c>
      <c r="B5" s="357">
        <v>30.015273839999981</v>
      </c>
      <c r="C5" s="362">
        <v>7.6112608996013367E-2</v>
      </c>
      <c r="D5" s="357">
        <v>18.408368649999996</v>
      </c>
      <c r="E5" s="380">
        <v>4.9402143433053887E-2</v>
      </c>
    </row>
    <row r="6" spans="1:6" ht="18.75" customHeight="1" x14ac:dyDescent="0.35">
      <c r="A6" s="18" t="s">
        <v>45</v>
      </c>
      <c r="B6" s="357">
        <v>27.734327059999977</v>
      </c>
      <c r="C6" s="362">
        <v>6.0836573378939759E-2</v>
      </c>
      <c r="D6" s="357">
        <v>-7.2115500099998711</v>
      </c>
      <c r="E6" s="380">
        <v>-1.6431042857845767E-2</v>
      </c>
    </row>
    <row r="7" spans="1:6" ht="18.75" customHeight="1" x14ac:dyDescent="0.35">
      <c r="A7" s="361" t="s">
        <v>251</v>
      </c>
      <c r="B7" s="357">
        <v>31.28184456000001</v>
      </c>
      <c r="C7" s="362">
        <v>9.0844135043143523E-2</v>
      </c>
      <c r="D7" s="357">
        <v>13.502710219999992</v>
      </c>
      <c r="E7" s="380">
        <v>5.0298218071079794E-2</v>
      </c>
    </row>
    <row r="8" spans="1:6" x14ac:dyDescent="0.35">
      <c r="A8" s="100" t="s">
        <v>281</v>
      </c>
      <c r="B8" s="91">
        <v>231.40936987000001</v>
      </c>
      <c r="C8" s="381">
        <v>7.9237101142189431E-2</v>
      </c>
      <c r="D8" s="91">
        <v>148.83347520000021</v>
      </c>
      <c r="E8" s="379">
        <v>5.4428471485174268E-2</v>
      </c>
    </row>
    <row r="9" spans="1:6" ht="13.5" customHeight="1" x14ac:dyDescent="0.35">
      <c r="A9" s="358"/>
      <c r="B9" s="359"/>
      <c r="C9" s="360"/>
      <c r="D9" s="359"/>
      <c r="E9" s="360"/>
    </row>
    <row r="10" spans="1:6" ht="12.75" customHeight="1" x14ac:dyDescent="0.35">
      <c r="A10" s="212"/>
      <c r="B10" s="212"/>
      <c r="C10" s="344"/>
      <c r="D10" s="212"/>
      <c r="E10" s="212"/>
      <c r="F10" s="212"/>
    </row>
    <row r="11" spans="1:6" ht="18.75" customHeight="1" x14ac:dyDescent="0.35">
      <c r="A11" s="365" t="s">
        <v>296</v>
      </c>
      <c r="B11" s="366"/>
      <c r="C11" s="366"/>
      <c r="D11" s="366"/>
      <c r="E11" s="366"/>
      <c r="F11" s="366"/>
    </row>
    <row r="12" spans="1:6" ht="18.75" customHeight="1" x14ac:dyDescent="0.35">
      <c r="A12" s="85"/>
      <c r="B12" s="500" t="s">
        <v>289</v>
      </c>
      <c r="C12" s="461" t="s">
        <v>284</v>
      </c>
      <c r="D12" s="476"/>
      <c r="E12" s="333" t="s">
        <v>285</v>
      </c>
      <c r="F12" s="498" t="s">
        <v>288</v>
      </c>
    </row>
    <row r="13" spans="1:6" ht="18.75" customHeight="1" x14ac:dyDescent="0.35">
      <c r="A13" s="85" t="s">
        <v>294</v>
      </c>
      <c r="B13" s="501"/>
      <c r="C13" s="87" t="s">
        <v>281</v>
      </c>
      <c r="D13" s="87" t="s">
        <v>286</v>
      </c>
      <c r="E13" s="87" t="s">
        <v>287</v>
      </c>
      <c r="F13" s="499"/>
    </row>
    <row r="14" spans="1:6" ht="18.75" customHeight="1" x14ac:dyDescent="0.35">
      <c r="A14" s="18" t="s">
        <v>385</v>
      </c>
      <c r="B14" s="203">
        <v>1778</v>
      </c>
      <c r="C14" s="203">
        <v>124</v>
      </c>
      <c r="D14" s="203">
        <v>38</v>
      </c>
      <c r="E14" s="203">
        <v>-407</v>
      </c>
      <c r="F14" s="363">
        <v>1533</v>
      </c>
    </row>
    <row r="15" spans="1:6" ht="18.75" customHeight="1" x14ac:dyDescent="0.35">
      <c r="A15" s="18" t="s">
        <v>33</v>
      </c>
      <c r="B15" s="357">
        <v>387</v>
      </c>
      <c r="C15" s="357">
        <v>18</v>
      </c>
      <c r="D15" s="357">
        <v>11</v>
      </c>
      <c r="E15" s="357">
        <v>-59</v>
      </c>
      <c r="F15" s="363">
        <v>357</v>
      </c>
    </row>
    <row r="16" spans="1:6" ht="18.75" customHeight="1" x14ac:dyDescent="0.35">
      <c r="A16" s="18" t="s">
        <v>45</v>
      </c>
      <c r="B16" s="357">
        <v>444</v>
      </c>
      <c r="C16" s="357">
        <v>-7</v>
      </c>
      <c r="D16" s="357">
        <v>9</v>
      </c>
      <c r="E16" s="357">
        <v>-12</v>
      </c>
      <c r="F16" s="363">
        <v>434</v>
      </c>
    </row>
    <row r="17" spans="1:6" ht="18.75" customHeight="1" x14ac:dyDescent="0.35">
      <c r="A17" s="18" t="s">
        <v>251</v>
      </c>
      <c r="B17" s="341">
        <v>292</v>
      </c>
      <c r="C17" s="341">
        <v>14</v>
      </c>
      <c r="D17" s="341">
        <v>-7</v>
      </c>
      <c r="E17" s="341">
        <v>-55</v>
      </c>
      <c r="F17" s="367">
        <v>244</v>
      </c>
    </row>
    <row r="18" spans="1:6" ht="18.75" customHeight="1" x14ac:dyDescent="0.35">
      <c r="A18" s="100" t="s">
        <v>296</v>
      </c>
      <c r="B18" s="91">
        <v>2901</v>
      </c>
      <c r="C18" s="91">
        <v>149</v>
      </c>
      <c r="D18" s="91">
        <v>51</v>
      </c>
      <c r="E18" s="356">
        <v>-533</v>
      </c>
      <c r="F18" s="368">
        <v>2568</v>
      </c>
    </row>
    <row r="20" spans="1:6" x14ac:dyDescent="0.35">
      <c r="B20" s="41"/>
    </row>
  </sheetData>
  <mergeCells count="5">
    <mergeCell ref="F12:F13"/>
    <mergeCell ref="B12:B13"/>
    <mergeCell ref="C12:D12"/>
    <mergeCell ref="D2:E2"/>
    <mergeCell ref="B2:C2"/>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22BB2-9039-4DAF-9B95-7E492E32E989}">
  <sheetPr>
    <pageSetUpPr fitToPage="1"/>
  </sheetPr>
  <dimension ref="A2:H49"/>
  <sheetViews>
    <sheetView showGridLines="0" view="pageBreakPreview" zoomScaleNormal="100" zoomScaleSheetLayoutView="100" workbookViewId="0"/>
  </sheetViews>
  <sheetFormatPr defaultColWidth="9" defaultRowHeight="14.5" x14ac:dyDescent="0.35"/>
  <cols>
    <col min="1" max="1" width="61.26953125" style="33" customWidth="1"/>
    <col min="2" max="2" width="13" style="33" customWidth="1"/>
    <col min="3" max="3" width="19.54296875" style="33" customWidth="1"/>
    <col min="4" max="4" width="18" style="33" customWidth="1"/>
    <col min="5" max="5" width="12" style="33" customWidth="1"/>
    <col min="6" max="6" width="26.54296875" style="33" customWidth="1"/>
    <col min="7" max="7" width="20.7265625" style="33" customWidth="1"/>
    <col min="8" max="8" width="10.7265625" style="33" customWidth="1"/>
    <col min="9" max="16384" width="9" style="33"/>
  </cols>
  <sheetData>
    <row r="2" spans="1:8" x14ac:dyDescent="0.35">
      <c r="A2" s="92" t="s">
        <v>381</v>
      </c>
    </row>
    <row r="3" spans="1:8" x14ac:dyDescent="0.35">
      <c r="A3" s="93" t="s">
        <v>0</v>
      </c>
      <c r="B3" s="87" t="s">
        <v>208</v>
      </c>
      <c r="C3" s="491" t="s">
        <v>209</v>
      </c>
      <c r="D3" s="491" t="s">
        <v>210</v>
      </c>
      <c r="E3" s="491" t="s">
        <v>211</v>
      </c>
      <c r="F3" s="491" t="s">
        <v>212</v>
      </c>
      <c r="G3" s="491" t="s">
        <v>213</v>
      </c>
      <c r="H3" s="491" t="s">
        <v>390</v>
      </c>
    </row>
    <row r="4" spans="1:8" x14ac:dyDescent="0.35">
      <c r="A4" s="93"/>
      <c r="B4" s="384">
        <v>46112</v>
      </c>
      <c r="C4" s="491"/>
      <c r="D4" s="491"/>
      <c r="E4" s="491"/>
      <c r="F4" s="491"/>
      <c r="G4" s="491"/>
      <c r="H4" s="491"/>
    </row>
    <row r="5" spans="1:8" x14ac:dyDescent="0.35">
      <c r="A5" s="94" t="s">
        <v>214</v>
      </c>
      <c r="B5" s="87" t="s">
        <v>215</v>
      </c>
      <c r="C5" s="527"/>
      <c r="D5" s="527"/>
      <c r="E5" s="527"/>
      <c r="F5" s="527"/>
      <c r="G5" s="491"/>
      <c r="H5" s="491"/>
    </row>
    <row r="6" spans="1:8" x14ac:dyDescent="0.35">
      <c r="A6" s="524" t="s">
        <v>216</v>
      </c>
      <c r="B6" s="507">
        <v>1070.6001908200001</v>
      </c>
      <c r="C6" s="345" t="s">
        <v>217</v>
      </c>
      <c r="D6" s="345" t="s">
        <v>218</v>
      </c>
      <c r="E6" s="345" t="s">
        <v>309</v>
      </c>
      <c r="F6" s="346" t="s">
        <v>310</v>
      </c>
      <c r="G6" s="347" t="s">
        <v>219</v>
      </c>
      <c r="H6" s="348">
        <v>116.690412068093</v>
      </c>
    </row>
    <row r="7" spans="1:8" ht="21" customHeight="1" x14ac:dyDescent="0.35">
      <c r="A7" s="525"/>
      <c r="B7" s="514"/>
      <c r="C7" s="511" t="s">
        <v>220</v>
      </c>
      <c r="D7" s="345" t="s">
        <v>221</v>
      </c>
      <c r="E7" s="345" t="s">
        <v>311</v>
      </c>
      <c r="F7" s="176">
        <v>0.10199999999999999</v>
      </c>
      <c r="G7" s="347" t="s">
        <v>222</v>
      </c>
      <c r="H7" s="348">
        <v>-116.690412068093</v>
      </c>
    </row>
    <row r="8" spans="1:8" ht="21" customHeight="1" x14ac:dyDescent="0.35">
      <c r="A8" s="526"/>
      <c r="B8" s="508"/>
      <c r="C8" s="512"/>
      <c r="D8" s="345" t="s">
        <v>218</v>
      </c>
      <c r="E8" s="191" t="s">
        <v>312</v>
      </c>
      <c r="F8" s="346" t="s">
        <v>223</v>
      </c>
      <c r="G8" s="350"/>
      <c r="H8" s="348"/>
    </row>
    <row r="9" spans="1:8" x14ac:dyDescent="0.35">
      <c r="A9" s="38"/>
      <c r="B9" s="47"/>
      <c r="C9" s="172"/>
      <c r="D9" s="23"/>
      <c r="E9" s="23"/>
      <c r="F9" s="173"/>
      <c r="G9" s="173"/>
      <c r="H9" s="40"/>
    </row>
    <row r="10" spans="1:8" ht="14.25" customHeight="1" x14ac:dyDescent="0.35">
      <c r="A10" s="524" t="s">
        <v>224</v>
      </c>
      <c r="B10" s="507">
        <v>557.34579787999985</v>
      </c>
      <c r="C10" s="509" t="s">
        <v>225</v>
      </c>
      <c r="D10" s="509" t="s">
        <v>27</v>
      </c>
      <c r="E10" s="509" t="s">
        <v>27</v>
      </c>
      <c r="F10" s="509" t="s">
        <v>27</v>
      </c>
      <c r="G10" s="347" t="s">
        <v>226</v>
      </c>
      <c r="H10" s="348">
        <f>B10*0.1</f>
        <v>55.734579787999991</v>
      </c>
    </row>
    <row r="11" spans="1:8" x14ac:dyDescent="0.35">
      <c r="A11" s="526"/>
      <c r="B11" s="508"/>
      <c r="C11" s="510"/>
      <c r="D11" s="510"/>
      <c r="E11" s="510"/>
      <c r="F11" s="510"/>
      <c r="G11" s="347" t="s">
        <v>227</v>
      </c>
      <c r="H11" s="348">
        <f>-H10</f>
        <v>-55.734579787999991</v>
      </c>
    </row>
    <row r="12" spans="1:8" x14ac:dyDescent="0.35">
      <c r="A12" s="38"/>
      <c r="B12" s="47"/>
      <c r="C12" s="172"/>
      <c r="D12" s="23"/>
      <c r="E12" s="23"/>
      <c r="F12" s="173"/>
      <c r="G12" s="69"/>
      <c r="H12" s="70"/>
    </row>
    <row r="13" spans="1:8" x14ac:dyDescent="0.35">
      <c r="A13" s="522" t="s">
        <v>33</v>
      </c>
      <c r="B13" s="507">
        <v>356.84127721000004</v>
      </c>
      <c r="C13" s="345" t="s">
        <v>228</v>
      </c>
      <c r="D13" s="345" t="s">
        <v>27</v>
      </c>
      <c r="E13" s="345" t="s">
        <v>27</v>
      </c>
      <c r="F13" s="345" t="s">
        <v>27</v>
      </c>
      <c r="G13" s="349" t="s">
        <v>229</v>
      </c>
      <c r="H13" s="351">
        <f>B13*0.1</f>
        <v>35.684127721000003</v>
      </c>
    </row>
    <row r="14" spans="1:8" ht="15" customHeight="1" x14ac:dyDescent="0.35">
      <c r="A14" s="523"/>
      <c r="B14" s="508"/>
      <c r="C14" s="349" t="s">
        <v>230</v>
      </c>
      <c r="D14" s="349" t="s">
        <v>27</v>
      </c>
      <c r="E14" s="349" t="s">
        <v>27</v>
      </c>
      <c r="F14" s="349" t="s">
        <v>27</v>
      </c>
      <c r="G14" s="350" t="s">
        <v>231</v>
      </c>
      <c r="H14" s="348">
        <f>-H13</f>
        <v>-35.684127721000003</v>
      </c>
    </row>
    <row r="15" spans="1:8" x14ac:dyDescent="0.35">
      <c r="A15" s="38"/>
      <c r="B15" s="47"/>
      <c r="C15" s="47"/>
      <c r="D15" s="47"/>
      <c r="E15" s="47"/>
      <c r="F15" s="47"/>
      <c r="G15" s="47"/>
      <c r="H15" s="40"/>
    </row>
    <row r="16" spans="1:8" x14ac:dyDescent="0.35">
      <c r="A16" s="505" t="s">
        <v>232</v>
      </c>
      <c r="B16" s="507">
        <v>57.998237429999989</v>
      </c>
      <c r="C16" s="509" t="s">
        <v>217</v>
      </c>
      <c r="D16" s="520" t="s">
        <v>218</v>
      </c>
      <c r="E16" s="509" t="s">
        <v>313</v>
      </c>
      <c r="F16" s="518">
        <v>14.1294314494923</v>
      </c>
      <c r="G16" s="347" t="s">
        <v>219</v>
      </c>
      <c r="H16" s="348">
        <v>4.7481540742257202</v>
      </c>
    </row>
    <row r="17" spans="1:8" x14ac:dyDescent="0.35">
      <c r="A17" s="506"/>
      <c r="B17" s="508"/>
      <c r="C17" s="510"/>
      <c r="D17" s="521"/>
      <c r="E17" s="510"/>
      <c r="F17" s="519"/>
      <c r="G17" s="347" t="s">
        <v>222</v>
      </c>
      <c r="H17" s="348">
        <v>-4.4114691694266392</v>
      </c>
    </row>
    <row r="18" spans="1:8" x14ac:dyDescent="0.35">
      <c r="A18" s="38"/>
      <c r="B18" s="47"/>
      <c r="C18" s="172"/>
      <c r="D18" s="23"/>
      <c r="E18" s="23"/>
      <c r="F18" s="173"/>
      <c r="G18" s="278"/>
      <c r="H18" s="40"/>
    </row>
    <row r="19" spans="1:8" x14ac:dyDescent="0.35">
      <c r="A19" s="505" t="s">
        <v>233</v>
      </c>
      <c r="B19" s="507">
        <v>41.165183509999999</v>
      </c>
      <c r="C19" s="509" t="s">
        <v>234</v>
      </c>
      <c r="D19" s="345" t="s">
        <v>235</v>
      </c>
      <c r="E19" s="345" t="s">
        <v>314</v>
      </c>
      <c r="F19" s="352">
        <v>8.9999999999999993E-3</v>
      </c>
      <c r="G19" s="350"/>
      <c r="H19" s="348"/>
    </row>
    <row r="20" spans="1:8" x14ac:dyDescent="0.35">
      <c r="A20" s="513"/>
      <c r="B20" s="514"/>
      <c r="C20" s="515"/>
      <c r="D20" s="345" t="s">
        <v>236</v>
      </c>
      <c r="E20" s="193">
        <v>0.35599999999999998</v>
      </c>
      <c r="F20" s="176">
        <v>0.35599999999999998</v>
      </c>
      <c r="G20" s="350" t="s">
        <v>237</v>
      </c>
      <c r="H20" s="348">
        <v>1.0816299999999999E-2</v>
      </c>
    </row>
    <row r="21" spans="1:8" x14ac:dyDescent="0.35">
      <c r="A21" s="513"/>
      <c r="B21" s="514"/>
      <c r="C21" s="515"/>
      <c r="D21" s="345" t="s">
        <v>238</v>
      </c>
      <c r="E21" s="345" t="s">
        <v>239</v>
      </c>
      <c r="F21" s="176" t="s">
        <v>239</v>
      </c>
      <c r="G21" s="350" t="s">
        <v>240</v>
      </c>
      <c r="H21" s="348">
        <v>-0.23932410000000001</v>
      </c>
    </row>
    <row r="22" spans="1:8" x14ac:dyDescent="0.35">
      <c r="A22" s="506"/>
      <c r="B22" s="508"/>
      <c r="C22" s="510"/>
      <c r="D22" s="345" t="s">
        <v>241</v>
      </c>
      <c r="E22" s="345" t="s">
        <v>315</v>
      </c>
      <c r="F22" s="176">
        <v>0.10199999999999999</v>
      </c>
      <c r="G22" s="350"/>
      <c r="H22" s="348"/>
    </row>
    <row r="23" spans="1:8" x14ac:dyDescent="0.35">
      <c r="A23" s="38"/>
      <c r="B23" s="47"/>
      <c r="C23" s="172"/>
      <c r="D23" s="23"/>
      <c r="E23" s="23"/>
      <c r="F23" s="173"/>
      <c r="G23" s="278"/>
      <c r="H23" s="279"/>
    </row>
    <row r="24" spans="1:8" x14ac:dyDescent="0.35">
      <c r="A24" s="505" t="s">
        <v>242</v>
      </c>
      <c r="B24" s="507">
        <v>29.78286804</v>
      </c>
      <c r="C24" s="511" t="s">
        <v>228</v>
      </c>
      <c r="D24" s="511" t="s">
        <v>27</v>
      </c>
      <c r="E24" s="511" t="s">
        <v>27</v>
      </c>
      <c r="F24" s="511" t="s">
        <v>27</v>
      </c>
      <c r="G24" s="349" t="s">
        <v>229</v>
      </c>
      <c r="H24" s="348">
        <f>B24*0.1</f>
        <v>2.9782868040000001</v>
      </c>
    </row>
    <row r="25" spans="1:8" x14ac:dyDescent="0.35">
      <c r="A25" s="506"/>
      <c r="B25" s="508"/>
      <c r="C25" s="512"/>
      <c r="D25" s="512"/>
      <c r="E25" s="512"/>
      <c r="F25" s="512"/>
      <c r="G25" s="353" t="s">
        <v>231</v>
      </c>
      <c r="H25" s="348">
        <f>-H24</f>
        <v>-2.9782868040000001</v>
      </c>
    </row>
    <row r="26" spans="1:8" x14ac:dyDescent="0.35">
      <c r="A26" s="38"/>
      <c r="B26" s="47"/>
      <c r="C26" s="172"/>
      <c r="D26" s="23"/>
      <c r="E26" s="23"/>
      <c r="F26" s="172"/>
      <c r="G26" s="172"/>
      <c r="H26" s="40"/>
    </row>
    <row r="27" spans="1:8" ht="14.25" customHeight="1" x14ac:dyDescent="0.35">
      <c r="A27" s="505" t="s">
        <v>243</v>
      </c>
      <c r="B27" s="507">
        <v>221.42240099</v>
      </c>
      <c r="C27" s="509" t="s">
        <v>244</v>
      </c>
      <c r="D27" s="345" t="s">
        <v>221</v>
      </c>
      <c r="E27" s="345" t="s">
        <v>316</v>
      </c>
      <c r="F27" s="354">
        <v>0.17</v>
      </c>
      <c r="G27" s="350"/>
      <c r="H27" s="348"/>
    </row>
    <row r="28" spans="1:8" x14ac:dyDescent="0.35">
      <c r="A28" s="513"/>
      <c r="B28" s="514"/>
      <c r="C28" s="515"/>
      <c r="D28" s="511" t="s">
        <v>245</v>
      </c>
      <c r="E28" s="516">
        <v>0.02</v>
      </c>
      <c r="F28" s="516">
        <v>0.02</v>
      </c>
      <c r="G28" s="350" t="s">
        <v>246</v>
      </c>
      <c r="H28" s="348">
        <v>29.591349999999998</v>
      </c>
    </row>
    <row r="29" spans="1:8" x14ac:dyDescent="0.35">
      <c r="A29" s="513"/>
      <c r="B29" s="514"/>
      <c r="C29" s="515"/>
      <c r="D29" s="512"/>
      <c r="E29" s="517"/>
      <c r="F29" s="517"/>
      <c r="G29" s="350" t="s">
        <v>247</v>
      </c>
      <c r="H29" s="348">
        <v>-31.169121799999999</v>
      </c>
    </row>
    <row r="30" spans="1:8" x14ac:dyDescent="0.35">
      <c r="A30" s="513"/>
      <c r="B30" s="514"/>
      <c r="C30" s="515"/>
      <c r="D30" s="345" t="s">
        <v>248</v>
      </c>
      <c r="E30" s="354" t="s">
        <v>317</v>
      </c>
      <c r="F30" s="354">
        <v>0.19700000000000001</v>
      </c>
      <c r="G30" s="350"/>
      <c r="H30" s="348"/>
    </row>
    <row r="31" spans="1:8" x14ac:dyDescent="0.35">
      <c r="A31" s="513"/>
      <c r="B31" s="514"/>
      <c r="C31" s="515"/>
      <c r="D31" s="345" t="s">
        <v>249</v>
      </c>
      <c r="E31" s="354">
        <v>0.65</v>
      </c>
      <c r="F31" s="354">
        <v>0.65</v>
      </c>
      <c r="G31" s="350"/>
      <c r="H31" s="348"/>
    </row>
    <row r="32" spans="1:8" x14ac:dyDescent="0.35">
      <c r="A32" s="506"/>
      <c r="B32" s="508"/>
      <c r="C32" s="510"/>
      <c r="D32" s="345" t="s">
        <v>250</v>
      </c>
      <c r="E32" s="354" t="s">
        <v>318</v>
      </c>
      <c r="F32" s="354">
        <v>0.995</v>
      </c>
      <c r="G32" s="350"/>
      <c r="H32" s="355"/>
    </row>
    <row r="33" spans="1:8" x14ac:dyDescent="0.35">
      <c r="A33" s="38"/>
      <c r="B33" s="47"/>
      <c r="C33" s="172"/>
      <c r="D33" s="23"/>
      <c r="E33" s="23"/>
      <c r="F33" s="172"/>
      <c r="G33" s="172"/>
      <c r="H33" s="40"/>
    </row>
    <row r="34" spans="1:8" ht="14.25" customHeight="1" x14ac:dyDescent="0.35">
      <c r="A34" s="505" t="s">
        <v>251</v>
      </c>
      <c r="B34" s="507">
        <v>232.77984658999998</v>
      </c>
      <c r="C34" s="509" t="s">
        <v>252</v>
      </c>
      <c r="D34" s="511" t="s">
        <v>27</v>
      </c>
      <c r="E34" s="511" t="s">
        <v>27</v>
      </c>
      <c r="F34" s="511" t="s">
        <v>27</v>
      </c>
      <c r="G34" s="347" t="s">
        <v>226</v>
      </c>
      <c r="H34" s="348">
        <f>B34*0.1</f>
        <v>23.277984658999998</v>
      </c>
    </row>
    <row r="35" spans="1:8" x14ac:dyDescent="0.35">
      <c r="A35" s="506"/>
      <c r="B35" s="508"/>
      <c r="C35" s="510"/>
      <c r="D35" s="512"/>
      <c r="E35" s="512"/>
      <c r="F35" s="512"/>
      <c r="G35" s="347" t="s">
        <v>227</v>
      </c>
      <c r="H35" s="348">
        <f>-H34</f>
        <v>-23.277984658999998</v>
      </c>
    </row>
    <row r="36" spans="1:8" x14ac:dyDescent="0.35">
      <c r="A36" s="95" t="s">
        <v>253</v>
      </c>
      <c r="B36" s="96">
        <f>SUM(B6:B35)</f>
        <v>2567.9358024699995</v>
      </c>
      <c r="C36" s="97"/>
      <c r="D36" s="97"/>
      <c r="E36" s="90"/>
      <c r="F36" s="90"/>
      <c r="G36" s="174"/>
      <c r="H36" s="98"/>
    </row>
    <row r="37" spans="1:8" x14ac:dyDescent="0.35">
      <c r="A37" s="38" t="s">
        <v>254</v>
      </c>
      <c r="B37" s="47">
        <f>B38-B36</f>
        <v>95.594139860000269</v>
      </c>
      <c r="C37" s="175"/>
      <c r="D37" s="39"/>
      <c r="E37" s="39"/>
      <c r="F37" s="175"/>
      <c r="G37" s="39"/>
      <c r="H37" s="40"/>
    </row>
    <row r="38" spans="1:8" x14ac:dyDescent="0.35">
      <c r="A38" s="38" t="s">
        <v>255</v>
      </c>
      <c r="B38" s="47">
        <v>2663.5299423299998</v>
      </c>
      <c r="C38" s="175"/>
      <c r="D38" s="39"/>
      <c r="E38" s="39"/>
      <c r="F38" s="175"/>
      <c r="G38" s="39"/>
      <c r="H38" s="40"/>
    </row>
    <row r="39" spans="1:8" ht="15.75" customHeight="1" x14ac:dyDescent="0.35">
      <c r="A39" s="504" t="s">
        <v>256</v>
      </c>
      <c r="B39" s="504"/>
      <c r="C39" s="504"/>
      <c r="D39" s="504"/>
      <c r="E39" s="504"/>
      <c r="F39" s="504"/>
      <c r="G39" s="504"/>
      <c r="H39" s="504"/>
    </row>
    <row r="40" spans="1:8" ht="28.5" customHeight="1" x14ac:dyDescent="0.35">
      <c r="A40" s="454" t="s">
        <v>257</v>
      </c>
      <c r="B40" s="454"/>
      <c r="C40" s="454"/>
      <c r="D40" s="454"/>
      <c r="E40" s="454"/>
      <c r="F40" s="454"/>
      <c r="G40" s="454"/>
      <c r="H40" s="454"/>
    </row>
    <row r="41" spans="1:8" ht="15.75" customHeight="1" x14ac:dyDescent="0.35">
      <c r="A41" s="454" t="s">
        <v>258</v>
      </c>
      <c r="B41" s="454"/>
      <c r="C41" s="454"/>
      <c r="D41" s="454"/>
      <c r="E41" s="454"/>
      <c r="F41" s="454"/>
      <c r="G41" s="454"/>
      <c r="H41" s="454"/>
    </row>
    <row r="42" spans="1:8" ht="39.75" customHeight="1" x14ac:dyDescent="0.35">
      <c r="A42" s="454" t="s">
        <v>382</v>
      </c>
      <c r="B42" s="454"/>
      <c r="C42" s="454"/>
      <c r="D42" s="454"/>
      <c r="E42" s="454"/>
      <c r="F42" s="454"/>
      <c r="G42" s="454"/>
      <c r="H42" s="454"/>
    </row>
    <row r="46" spans="1:8" x14ac:dyDescent="0.35">
      <c r="B46" s="41"/>
    </row>
    <row r="47" spans="1:8" x14ac:dyDescent="0.35">
      <c r="B47" s="41"/>
    </row>
    <row r="48" spans="1:8" x14ac:dyDescent="0.35">
      <c r="B48" s="41"/>
    </row>
    <row r="49" spans="2:2" x14ac:dyDescent="0.35">
      <c r="B49" s="41"/>
    </row>
  </sheetData>
  <mergeCells count="48">
    <mergeCell ref="H3:H5"/>
    <mergeCell ref="C3:C5"/>
    <mergeCell ref="D3:D5"/>
    <mergeCell ref="E3:E5"/>
    <mergeCell ref="F3:F5"/>
    <mergeCell ref="G3:G5"/>
    <mergeCell ref="A6:A8"/>
    <mergeCell ref="B6:B8"/>
    <mergeCell ref="C7:C8"/>
    <mergeCell ref="A10:A11"/>
    <mergeCell ref="B10:B11"/>
    <mergeCell ref="C10:C11"/>
    <mergeCell ref="D10:D11"/>
    <mergeCell ref="E10:E11"/>
    <mergeCell ref="F10:F11"/>
    <mergeCell ref="A13:A14"/>
    <mergeCell ref="B13:B14"/>
    <mergeCell ref="F28:F29"/>
    <mergeCell ref="F16:F17"/>
    <mergeCell ref="A19:A22"/>
    <mergeCell ref="B19:B22"/>
    <mergeCell ref="C19:C22"/>
    <mergeCell ref="A24:A25"/>
    <mergeCell ref="B24:B25"/>
    <mergeCell ref="C24:C25"/>
    <mergeCell ref="D24:D25"/>
    <mergeCell ref="E24:E25"/>
    <mergeCell ref="F24:F25"/>
    <mergeCell ref="A16:A17"/>
    <mergeCell ref="B16:B17"/>
    <mergeCell ref="C16:C17"/>
    <mergeCell ref="D16:D17"/>
    <mergeCell ref="E16:E17"/>
    <mergeCell ref="A27:A32"/>
    <mergeCell ref="B27:B32"/>
    <mergeCell ref="C27:C32"/>
    <mergeCell ref="D28:D29"/>
    <mergeCell ref="E28:E29"/>
    <mergeCell ref="A39:H39"/>
    <mergeCell ref="A40:H40"/>
    <mergeCell ref="A41:H41"/>
    <mergeCell ref="A42:H42"/>
    <mergeCell ref="A34:A35"/>
    <mergeCell ref="B34:B35"/>
    <mergeCell ref="C34:C35"/>
    <mergeCell ref="D34:D35"/>
    <mergeCell ref="E34:E35"/>
    <mergeCell ref="F34:F35"/>
  </mergeCells>
  <printOptions horizontalCentered="1" verticalCentered="1"/>
  <pageMargins left="0.23622047244094491" right="0.23622047244094491" top="0.74803149606299213" bottom="0.74803149606299213" header="0.31496062992125984" footer="0.31496062992125984"/>
  <pageSetup paperSize="9" scale="7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CEF2F1-97BA-4105-8286-AF2282678D1E}">
  <sheetPr codeName="Sheet22">
    <tabColor theme="0" tint="-0.34998626667073579"/>
    <pageSetUpPr fitToPage="1"/>
  </sheetPr>
  <dimension ref="B1:P27"/>
  <sheetViews>
    <sheetView showGridLines="0" view="pageBreakPreview" zoomScaleNormal="100" zoomScaleSheetLayoutView="100" workbookViewId="0">
      <selection activeCell="W15" sqref="W15"/>
    </sheetView>
  </sheetViews>
  <sheetFormatPr defaultColWidth="8.7265625" defaultRowHeight="10.5" x14ac:dyDescent="0.25"/>
  <cols>
    <col min="1" max="1" width="2.81640625" style="2" customWidth="1"/>
    <col min="2" max="16384" width="8.7265625" style="2"/>
  </cols>
  <sheetData>
    <row r="1" spans="2:16" ht="13" x14ac:dyDescent="0.25">
      <c r="B1" s="3" t="s">
        <v>259</v>
      </c>
    </row>
    <row r="2" spans="2:16" x14ac:dyDescent="0.25">
      <c r="B2" s="528" t="s">
        <v>260</v>
      </c>
      <c r="C2" s="528"/>
      <c r="D2" s="528"/>
      <c r="E2" s="528"/>
      <c r="F2" s="528"/>
      <c r="G2" s="528"/>
      <c r="H2" s="528"/>
      <c r="I2" s="528"/>
      <c r="J2" s="528"/>
      <c r="K2" s="528"/>
      <c r="L2" s="528"/>
      <c r="M2" s="528"/>
      <c r="N2" s="528"/>
      <c r="O2" s="528"/>
      <c r="P2" s="528"/>
    </row>
    <row r="3" spans="2:16" x14ac:dyDescent="0.25">
      <c r="B3" s="528"/>
      <c r="C3" s="528"/>
      <c r="D3" s="528"/>
      <c r="E3" s="528"/>
      <c r="F3" s="528"/>
      <c r="G3" s="528"/>
      <c r="H3" s="528"/>
      <c r="I3" s="528"/>
      <c r="J3" s="528"/>
      <c r="K3" s="528"/>
      <c r="L3" s="528"/>
      <c r="M3" s="528"/>
      <c r="N3" s="528"/>
      <c r="O3" s="528"/>
      <c r="P3" s="528"/>
    </row>
    <row r="4" spans="2:16" x14ac:dyDescent="0.25">
      <c r="B4" s="528"/>
      <c r="C4" s="528"/>
      <c r="D4" s="528"/>
      <c r="E4" s="528"/>
      <c r="F4" s="528"/>
      <c r="G4" s="528"/>
      <c r="H4" s="528"/>
      <c r="I4" s="528"/>
      <c r="J4" s="528"/>
      <c r="K4" s="528"/>
      <c r="L4" s="528"/>
      <c r="M4" s="528"/>
      <c r="N4" s="528"/>
      <c r="O4" s="528"/>
      <c r="P4" s="528"/>
    </row>
    <row r="5" spans="2:16" x14ac:dyDescent="0.25">
      <c r="B5" s="528"/>
      <c r="C5" s="528"/>
      <c r="D5" s="528"/>
      <c r="E5" s="528"/>
      <c r="F5" s="528"/>
      <c r="G5" s="528"/>
      <c r="H5" s="528"/>
      <c r="I5" s="528"/>
      <c r="J5" s="528"/>
      <c r="K5" s="528"/>
      <c r="L5" s="528"/>
      <c r="M5" s="528"/>
      <c r="N5" s="528"/>
      <c r="O5" s="528"/>
      <c r="P5" s="528"/>
    </row>
    <row r="6" spans="2:16" x14ac:dyDescent="0.25">
      <c r="B6" s="528"/>
      <c r="C6" s="528"/>
      <c r="D6" s="528"/>
      <c r="E6" s="528"/>
      <c r="F6" s="528"/>
      <c r="G6" s="528"/>
      <c r="H6" s="528"/>
      <c r="I6" s="528"/>
      <c r="J6" s="528"/>
      <c r="K6" s="528"/>
      <c r="L6" s="528"/>
      <c r="M6" s="528"/>
      <c r="N6" s="528"/>
      <c r="O6" s="528"/>
      <c r="P6" s="528"/>
    </row>
    <row r="7" spans="2:16" x14ac:dyDescent="0.25">
      <c r="B7" s="528"/>
      <c r="C7" s="528"/>
      <c r="D7" s="528"/>
      <c r="E7" s="528"/>
      <c r="F7" s="528"/>
      <c r="G7" s="528"/>
      <c r="H7" s="528"/>
      <c r="I7" s="528"/>
      <c r="J7" s="528"/>
      <c r="K7" s="528"/>
      <c r="L7" s="528"/>
      <c r="M7" s="528"/>
      <c r="N7" s="528"/>
      <c r="O7" s="528"/>
      <c r="P7" s="528"/>
    </row>
    <row r="8" spans="2:16" x14ac:dyDescent="0.25">
      <c r="B8" s="528"/>
      <c r="C8" s="528"/>
      <c r="D8" s="528"/>
      <c r="E8" s="528"/>
      <c r="F8" s="528"/>
      <c r="G8" s="528"/>
      <c r="H8" s="528"/>
      <c r="I8" s="528"/>
      <c r="J8" s="528"/>
      <c r="K8" s="528"/>
      <c r="L8" s="528"/>
      <c r="M8" s="528"/>
      <c r="N8" s="528"/>
      <c r="O8" s="528"/>
      <c r="P8" s="528"/>
    </row>
    <row r="9" spans="2:16" x14ac:dyDescent="0.25">
      <c r="B9" s="528"/>
      <c r="C9" s="528"/>
      <c r="D9" s="528"/>
      <c r="E9" s="528"/>
      <c r="F9" s="528"/>
      <c r="G9" s="528"/>
      <c r="H9" s="528"/>
      <c r="I9" s="528"/>
      <c r="J9" s="528"/>
      <c r="K9" s="528"/>
      <c r="L9" s="528"/>
      <c r="M9" s="528"/>
      <c r="N9" s="528"/>
      <c r="O9" s="528"/>
      <c r="P9" s="528"/>
    </row>
    <row r="10" spans="2:16" x14ac:dyDescent="0.25">
      <c r="B10" s="528"/>
      <c r="C10" s="528"/>
      <c r="D10" s="528"/>
      <c r="E10" s="528"/>
      <c r="F10" s="528"/>
      <c r="G10" s="528"/>
      <c r="H10" s="528"/>
      <c r="I10" s="528"/>
      <c r="J10" s="528"/>
      <c r="K10" s="528"/>
      <c r="L10" s="528"/>
      <c r="M10" s="528"/>
      <c r="N10" s="528"/>
      <c r="O10" s="528"/>
      <c r="P10" s="528"/>
    </row>
    <row r="11" spans="2:16" x14ac:dyDescent="0.25">
      <c r="B11" s="528"/>
      <c r="C11" s="528"/>
      <c r="D11" s="528"/>
      <c r="E11" s="528"/>
      <c r="F11" s="528"/>
      <c r="G11" s="528"/>
      <c r="H11" s="528"/>
      <c r="I11" s="528"/>
      <c r="J11" s="528"/>
      <c r="K11" s="528"/>
      <c r="L11" s="528"/>
      <c r="M11" s="528"/>
      <c r="N11" s="528"/>
      <c r="O11" s="528"/>
      <c r="P11" s="528"/>
    </row>
    <row r="12" spans="2:16" x14ac:dyDescent="0.25">
      <c r="B12" s="528"/>
      <c r="C12" s="528"/>
      <c r="D12" s="528"/>
      <c r="E12" s="528"/>
      <c r="F12" s="528"/>
      <c r="G12" s="528"/>
      <c r="H12" s="528"/>
      <c r="I12" s="528"/>
      <c r="J12" s="528"/>
      <c r="K12" s="528"/>
      <c r="L12" s="528"/>
      <c r="M12" s="528"/>
      <c r="N12" s="528"/>
      <c r="O12" s="528"/>
      <c r="P12" s="528"/>
    </row>
    <row r="13" spans="2:16" x14ac:dyDescent="0.25">
      <c r="B13" s="528"/>
      <c r="C13" s="528"/>
      <c r="D13" s="528"/>
      <c r="E13" s="528"/>
      <c r="F13" s="528"/>
      <c r="G13" s="528"/>
      <c r="H13" s="528"/>
      <c r="I13" s="528"/>
      <c r="J13" s="528"/>
      <c r="K13" s="528"/>
      <c r="L13" s="528"/>
      <c r="M13" s="528"/>
      <c r="N13" s="528"/>
      <c r="O13" s="528"/>
      <c r="P13" s="528"/>
    </row>
    <row r="14" spans="2:16" x14ac:dyDescent="0.25">
      <c r="B14" s="528"/>
      <c r="C14" s="528"/>
      <c r="D14" s="528"/>
      <c r="E14" s="528"/>
      <c r="F14" s="528"/>
      <c r="G14" s="528"/>
      <c r="H14" s="528"/>
      <c r="I14" s="528"/>
      <c r="J14" s="528"/>
      <c r="K14" s="528"/>
      <c r="L14" s="528"/>
      <c r="M14" s="528"/>
      <c r="N14" s="528"/>
      <c r="O14" s="528"/>
      <c r="P14" s="528"/>
    </row>
    <row r="15" spans="2:16" x14ac:dyDescent="0.25">
      <c r="B15" s="528"/>
      <c r="C15" s="528"/>
      <c r="D15" s="528"/>
      <c r="E15" s="528"/>
      <c r="F15" s="528"/>
      <c r="G15" s="528"/>
      <c r="H15" s="528"/>
      <c r="I15" s="528"/>
      <c r="J15" s="528"/>
      <c r="K15" s="528"/>
      <c r="L15" s="528"/>
      <c r="M15" s="528"/>
      <c r="N15" s="528"/>
      <c r="O15" s="528"/>
      <c r="P15" s="528"/>
    </row>
    <row r="16" spans="2:16" x14ac:dyDescent="0.25">
      <c r="B16" s="528"/>
      <c r="C16" s="528"/>
      <c r="D16" s="528"/>
      <c r="E16" s="528"/>
      <c r="F16" s="528"/>
      <c r="G16" s="528"/>
      <c r="H16" s="528"/>
      <c r="I16" s="528"/>
      <c r="J16" s="528"/>
      <c r="K16" s="528"/>
      <c r="L16" s="528"/>
      <c r="M16" s="528"/>
      <c r="N16" s="528"/>
      <c r="O16" s="528"/>
      <c r="P16" s="528"/>
    </row>
    <row r="17" spans="2:16" x14ac:dyDescent="0.25">
      <c r="B17" s="528"/>
      <c r="C17" s="528"/>
      <c r="D17" s="528"/>
      <c r="E17" s="528"/>
      <c r="F17" s="528"/>
      <c r="G17" s="528"/>
      <c r="H17" s="528"/>
      <c r="I17" s="528"/>
      <c r="J17" s="528"/>
      <c r="K17" s="528"/>
      <c r="L17" s="528"/>
      <c r="M17" s="528"/>
      <c r="N17" s="528"/>
      <c r="O17" s="528"/>
      <c r="P17" s="528"/>
    </row>
    <row r="18" spans="2:16" x14ac:dyDescent="0.25">
      <c r="B18" s="528"/>
      <c r="C18" s="528"/>
      <c r="D18" s="528"/>
      <c r="E18" s="528"/>
      <c r="F18" s="528"/>
      <c r="G18" s="528"/>
      <c r="H18" s="528"/>
      <c r="I18" s="528"/>
      <c r="J18" s="528"/>
      <c r="K18" s="528"/>
      <c r="L18" s="528"/>
      <c r="M18" s="528"/>
      <c r="N18" s="528"/>
      <c r="O18" s="528"/>
      <c r="P18" s="528"/>
    </row>
    <row r="19" spans="2:16" x14ac:dyDescent="0.25">
      <c r="B19" s="528"/>
      <c r="C19" s="528"/>
      <c r="D19" s="528"/>
      <c r="E19" s="528"/>
      <c r="F19" s="528"/>
      <c r="G19" s="528"/>
      <c r="H19" s="528"/>
      <c r="I19" s="528"/>
      <c r="J19" s="528"/>
      <c r="K19" s="528"/>
      <c r="L19" s="528"/>
      <c r="M19" s="528"/>
      <c r="N19" s="528"/>
      <c r="O19" s="528"/>
      <c r="P19" s="528"/>
    </row>
    <row r="20" spans="2:16" x14ac:dyDescent="0.25">
      <c r="B20" s="528"/>
      <c r="C20" s="528"/>
      <c r="D20" s="528"/>
      <c r="E20" s="528"/>
      <c r="F20" s="528"/>
      <c r="G20" s="528"/>
      <c r="H20" s="528"/>
      <c r="I20" s="528"/>
      <c r="J20" s="528"/>
      <c r="K20" s="528"/>
      <c r="L20" s="528"/>
      <c r="M20" s="528"/>
      <c r="N20" s="528"/>
      <c r="O20" s="528"/>
      <c r="P20" s="528"/>
    </row>
    <row r="21" spans="2:16" x14ac:dyDescent="0.25">
      <c r="B21" s="528"/>
      <c r="C21" s="528"/>
      <c r="D21" s="528"/>
      <c r="E21" s="528"/>
      <c r="F21" s="528"/>
      <c r="G21" s="528"/>
      <c r="H21" s="528"/>
      <c r="I21" s="528"/>
      <c r="J21" s="528"/>
      <c r="K21" s="528"/>
      <c r="L21" s="528"/>
      <c r="M21" s="528"/>
      <c r="N21" s="528"/>
      <c r="O21" s="528"/>
      <c r="P21" s="528"/>
    </row>
    <row r="22" spans="2:16" x14ac:dyDescent="0.25">
      <c r="B22" s="528"/>
      <c r="C22" s="528"/>
      <c r="D22" s="528"/>
      <c r="E22" s="528"/>
      <c r="F22" s="528"/>
      <c r="G22" s="528"/>
      <c r="H22" s="528"/>
      <c r="I22" s="528"/>
      <c r="J22" s="528"/>
      <c r="K22" s="528"/>
      <c r="L22" s="528"/>
      <c r="M22" s="528"/>
      <c r="N22" s="528"/>
      <c r="O22" s="528"/>
      <c r="P22" s="528"/>
    </row>
    <row r="23" spans="2:16" x14ac:dyDescent="0.25">
      <c r="B23" s="528"/>
      <c r="C23" s="528"/>
      <c r="D23" s="528"/>
      <c r="E23" s="528"/>
      <c r="F23" s="528"/>
      <c r="G23" s="528"/>
      <c r="H23" s="528"/>
      <c r="I23" s="528"/>
      <c r="J23" s="528"/>
      <c r="K23" s="528"/>
      <c r="L23" s="528"/>
      <c r="M23" s="528"/>
      <c r="N23" s="528"/>
      <c r="O23" s="528"/>
      <c r="P23" s="528"/>
    </row>
    <row r="24" spans="2:16" x14ac:dyDescent="0.25">
      <c r="B24" s="528"/>
      <c r="C24" s="528"/>
      <c r="D24" s="528"/>
      <c r="E24" s="528"/>
      <c r="F24" s="528"/>
      <c r="G24" s="528"/>
      <c r="H24" s="528"/>
      <c r="I24" s="528"/>
      <c r="J24" s="528"/>
      <c r="K24" s="528"/>
      <c r="L24" s="528"/>
      <c r="M24" s="528"/>
      <c r="N24" s="528"/>
      <c r="O24" s="528"/>
      <c r="P24" s="528"/>
    </row>
    <row r="25" spans="2:16" x14ac:dyDescent="0.25">
      <c r="B25" s="528"/>
      <c r="C25" s="528"/>
      <c r="D25" s="528"/>
      <c r="E25" s="528"/>
      <c r="F25" s="528"/>
      <c r="G25" s="528"/>
      <c r="H25" s="528"/>
      <c r="I25" s="528"/>
      <c r="J25" s="528"/>
      <c r="K25" s="528"/>
      <c r="L25" s="528"/>
      <c r="M25" s="528"/>
      <c r="N25" s="528"/>
      <c r="O25" s="528"/>
      <c r="P25" s="528"/>
    </row>
    <row r="26" spans="2:16" x14ac:dyDescent="0.25">
      <c r="B26" s="528"/>
      <c r="C26" s="528"/>
      <c r="D26" s="528"/>
      <c r="E26" s="528"/>
      <c r="F26" s="528"/>
      <c r="G26" s="528"/>
      <c r="H26" s="528"/>
      <c r="I26" s="528"/>
      <c r="J26" s="528"/>
      <c r="K26" s="528"/>
      <c r="L26" s="528"/>
      <c r="M26" s="528"/>
      <c r="N26" s="528"/>
      <c r="O26" s="528"/>
      <c r="P26" s="528"/>
    </row>
    <row r="27" spans="2:16" x14ac:dyDescent="0.25">
      <c r="B27" s="528"/>
      <c r="C27" s="528"/>
      <c r="D27" s="528"/>
      <c r="E27" s="528"/>
      <c r="F27" s="528"/>
      <c r="G27" s="528"/>
      <c r="H27" s="528"/>
      <c r="I27" s="528"/>
      <c r="J27" s="528"/>
      <c r="K27" s="528"/>
      <c r="L27" s="528"/>
      <c r="M27" s="528"/>
      <c r="N27" s="528"/>
      <c r="O27" s="528"/>
      <c r="P27" s="528"/>
    </row>
  </sheetData>
  <mergeCells count="1">
    <mergeCell ref="B2:P27"/>
  </mergeCell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8878-F0A3-4F78-A292-2AB7D80529C9}">
  <sheetPr>
    <pageSetUpPr fitToPage="1"/>
  </sheetPr>
  <dimension ref="A1:G33"/>
  <sheetViews>
    <sheetView showGridLines="0" view="pageBreakPreview" zoomScaleNormal="100" zoomScaleSheetLayoutView="100" workbookViewId="0"/>
  </sheetViews>
  <sheetFormatPr defaultColWidth="8.7265625" defaultRowHeight="14.5" x14ac:dyDescent="0.35"/>
  <cols>
    <col min="1" max="1" width="19" style="33" customWidth="1"/>
    <col min="2" max="7" width="13.26953125" style="33" customWidth="1"/>
    <col min="8" max="16384" width="8.7265625" style="33"/>
  </cols>
  <sheetData>
    <row r="1" spans="1:7" ht="42" customHeight="1" x14ac:dyDescent="0.35">
      <c r="A1" s="434" t="s">
        <v>319</v>
      </c>
      <c r="B1" s="435" t="s">
        <v>320</v>
      </c>
      <c r="C1" s="435" t="s">
        <v>321</v>
      </c>
      <c r="D1" s="435" t="s">
        <v>322</v>
      </c>
      <c r="E1" s="435" t="s">
        <v>323</v>
      </c>
      <c r="F1" s="435" t="s">
        <v>280</v>
      </c>
      <c r="G1" s="436" t="s">
        <v>283</v>
      </c>
    </row>
    <row r="2" spans="1:7" ht="16.5" customHeight="1" x14ac:dyDescent="0.35">
      <c r="A2" s="391" t="s">
        <v>324</v>
      </c>
      <c r="B2" s="375">
        <v>280.5</v>
      </c>
      <c r="C2" s="375">
        <v>392.7</v>
      </c>
      <c r="D2" s="375">
        <v>481.4</v>
      </c>
      <c r="E2" s="375">
        <v>505.4</v>
      </c>
      <c r="F2" s="375">
        <v>603.79999999999995</v>
      </c>
      <c r="G2" s="385">
        <v>684.8</v>
      </c>
    </row>
    <row r="3" spans="1:7" ht="16.5" customHeight="1" x14ac:dyDescent="0.35">
      <c r="A3" s="392" t="s">
        <v>325</v>
      </c>
      <c r="B3" s="203">
        <v>1.5</v>
      </c>
      <c r="C3" s="203">
        <v>14.3</v>
      </c>
      <c r="D3" s="203">
        <v>30.6</v>
      </c>
      <c r="E3" s="203">
        <v>4.5999999999999996</v>
      </c>
      <c r="F3" s="203">
        <v>61.8</v>
      </c>
      <c r="G3" s="363">
        <v>51.4</v>
      </c>
    </row>
    <row r="4" spans="1:7" ht="16.5" customHeight="1" x14ac:dyDescent="0.35">
      <c r="A4" s="392" t="s">
        <v>326</v>
      </c>
      <c r="B4" s="203">
        <v>-187.3</v>
      </c>
      <c r="C4" s="203">
        <v>-230.6</v>
      </c>
      <c r="D4" s="203">
        <v>-245</v>
      </c>
      <c r="E4" s="203">
        <v>-281.60000000000002</v>
      </c>
      <c r="F4" s="203">
        <v>-320.2</v>
      </c>
      <c r="G4" s="363">
        <v>-335.3</v>
      </c>
    </row>
    <row r="5" spans="1:7" ht="16.5" customHeight="1" x14ac:dyDescent="0.35">
      <c r="A5" s="393" t="s">
        <v>327</v>
      </c>
      <c r="B5" s="23">
        <v>93.2</v>
      </c>
      <c r="C5" s="23">
        <v>162.1</v>
      </c>
      <c r="D5" s="23">
        <v>236.4</v>
      </c>
      <c r="E5" s="23">
        <v>223.8</v>
      </c>
      <c r="F5" s="23">
        <v>283.60000000000002</v>
      </c>
      <c r="G5" s="386">
        <v>349.49999999999994</v>
      </c>
    </row>
    <row r="6" spans="1:7" ht="16.5" customHeight="1" x14ac:dyDescent="0.35">
      <c r="A6" s="392" t="s">
        <v>328</v>
      </c>
      <c r="B6" s="340">
        <v>0.33200000000000002</v>
      </c>
      <c r="C6" s="340">
        <v>0.41299999999999998</v>
      </c>
      <c r="D6" s="340">
        <v>0.49099999999999999</v>
      </c>
      <c r="E6" s="340">
        <v>0.443</v>
      </c>
      <c r="F6" s="340">
        <v>0.47</v>
      </c>
      <c r="G6" s="378">
        <v>0.51</v>
      </c>
    </row>
    <row r="7" spans="1:7" ht="16.5" customHeight="1" x14ac:dyDescent="0.35">
      <c r="A7" s="392" t="s">
        <v>329</v>
      </c>
      <c r="B7" s="340">
        <v>0.32900000000000001</v>
      </c>
      <c r="C7" s="340">
        <v>0.39100000000000001</v>
      </c>
      <c r="D7" s="340">
        <v>0.45700000000000002</v>
      </c>
      <c r="E7" s="340">
        <v>0.438</v>
      </c>
      <c r="F7" s="340">
        <v>0.40899999999999997</v>
      </c>
      <c r="G7" s="378">
        <v>0.47099999999999997</v>
      </c>
    </row>
    <row r="8" spans="1:7" ht="16.5" customHeight="1" x14ac:dyDescent="0.35">
      <c r="A8" s="393" t="s">
        <v>330</v>
      </c>
      <c r="B8" s="23">
        <v>53.2</v>
      </c>
      <c r="C8" s="383">
        <v>56</v>
      </c>
      <c r="D8" s="23">
        <v>19.600000000000001</v>
      </c>
      <c r="E8" s="23">
        <v>73.7</v>
      </c>
      <c r="F8" s="23">
        <v>86.2</v>
      </c>
      <c r="G8" s="386">
        <v>127</v>
      </c>
    </row>
    <row r="9" spans="1:7" ht="16.5" customHeight="1" x14ac:dyDescent="0.35">
      <c r="A9" s="392" t="s">
        <v>331</v>
      </c>
      <c r="B9" s="203">
        <v>-35.6</v>
      </c>
      <c r="C9" s="203">
        <v>-36.6</v>
      </c>
      <c r="D9" s="203">
        <v>-41.6</v>
      </c>
      <c r="E9" s="203">
        <v>-52.4</v>
      </c>
      <c r="F9" s="203">
        <v>-53.2</v>
      </c>
      <c r="G9" s="363">
        <v>-50</v>
      </c>
    </row>
    <row r="10" spans="1:7" ht="16.5" customHeight="1" x14ac:dyDescent="0.35">
      <c r="A10" s="393" t="s">
        <v>332</v>
      </c>
      <c r="B10" s="23">
        <v>110.8</v>
      </c>
      <c r="C10" s="23">
        <v>181.5</v>
      </c>
      <c r="D10" s="23">
        <v>214.4</v>
      </c>
      <c r="E10" s="23">
        <v>245.1</v>
      </c>
      <c r="F10" s="23">
        <v>316.60000000000002</v>
      </c>
      <c r="G10" s="386">
        <v>426.49999999999994</v>
      </c>
    </row>
    <row r="11" spans="1:7" ht="16.5" customHeight="1" x14ac:dyDescent="0.35">
      <c r="A11" s="392" t="s">
        <v>333</v>
      </c>
      <c r="B11" s="203">
        <v>466</v>
      </c>
      <c r="C11" s="203">
        <v>457.2</v>
      </c>
      <c r="D11" s="203">
        <v>105.9</v>
      </c>
      <c r="E11" s="203">
        <v>391.1</v>
      </c>
      <c r="F11" s="203">
        <v>231.4</v>
      </c>
      <c r="G11" s="363">
        <v>148.79999999999998</v>
      </c>
    </row>
    <row r="12" spans="1:7" ht="16.5" customHeight="1" x14ac:dyDescent="0.35">
      <c r="A12" s="392" t="s">
        <v>334</v>
      </c>
      <c r="B12" s="203">
        <v>-4.7</v>
      </c>
      <c r="C12" s="203">
        <v>-7.9</v>
      </c>
      <c r="D12" s="203">
        <v>-5.2</v>
      </c>
      <c r="E12" s="203">
        <v>-5.4</v>
      </c>
      <c r="F12" s="203">
        <v>13.1</v>
      </c>
      <c r="G12" s="363">
        <v>24.099999999999994</v>
      </c>
    </row>
    <row r="13" spans="1:7" ht="16.5" customHeight="1" x14ac:dyDescent="0.35">
      <c r="A13" s="392" t="s">
        <v>335</v>
      </c>
      <c r="B13" s="203">
        <v>-8.9</v>
      </c>
      <c r="C13" s="203">
        <v>-11.6</v>
      </c>
      <c r="D13" s="203">
        <v>-9.1</v>
      </c>
      <c r="E13" s="203">
        <v>-8.6999999999999993</v>
      </c>
      <c r="F13" s="203">
        <v>-8.5</v>
      </c>
      <c r="G13" s="363">
        <v>-7.6</v>
      </c>
    </row>
    <row r="14" spans="1:7" ht="16.5" customHeight="1" x14ac:dyDescent="0.35">
      <c r="A14" s="392" t="s">
        <v>336</v>
      </c>
      <c r="B14" s="203">
        <v>-55.5</v>
      </c>
      <c r="C14" s="203">
        <v>-50.4</v>
      </c>
      <c r="D14" s="203">
        <v>-47.9</v>
      </c>
      <c r="E14" s="203">
        <v>-24.3</v>
      </c>
      <c r="F14" s="203">
        <v>-20.399999999999999</v>
      </c>
      <c r="G14" s="363">
        <v>-5.6000000000000014</v>
      </c>
    </row>
    <row r="15" spans="1:7" ht="16.5" customHeight="1" x14ac:dyDescent="0.35">
      <c r="A15" s="393" t="s">
        <v>337</v>
      </c>
      <c r="B15" s="23">
        <v>507.7</v>
      </c>
      <c r="C15" s="23">
        <v>568.79999999999995</v>
      </c>
      <c r="D15" s="23">
        <v>258.10000000000002</v>
      </c>
      <c r="E15" s="23">
        <v>597.79999999999995</v>
      </c>
      <c r="F15" s="23">
        <v>532.20000000000005</v>
      </c>
      <c r="G15" s="386">
        <v>586.19999999999993</v>
      </c>
    </row>
    <row r="16" spans="1:7" ht="16.5" customHeight="1" x14ac:dyDescent="0.35">
      <c r="A16" s="392" t="s">
        <v>338</v>
      </c>
      <c r="B16" s="203">
        <v>-45</v>
      </c>
      <c r="C16" s="203">
        <v>-30.8</v>
      </c>
      <c r="D16" s="203">
        <v>-28.8</v>
      </c>
      <c r="E16" s="203">
        <v>-78.5</v>
      </c>
      <c r="F16" s="203">
        <v>-79.8</v>
      </c>
      <c r="G16" s="363">
        <v>-108.2</v>
      </c>
    </row>
    <row r="17" spans="1:7" ht="16.5" customHeight="1" x14ac:dyDescent="0.35">
      <c r="A17" s="393" t="s">
        <v>339</v>
      </c>
      <c r="B17" s="23">
        <v>462.7</v>
      </c>
      <c r="C17" s="23">
        <v>538</v>
      </c>
      <c r="D17" s="23">
        <v>229.3</v>
      </c>
      <c r="E17" s="23">
        <v>519.29999999999995</v>
      </c>
      <c r="F17" s="23">
        <v>452.4</v>
      </c>
      <c r="G17" s="386">
        <v>478</v>
      </c>
    </row>
    <row r="18" spans="1:7" ht="16.5" customHeight="1" x14ac:dyDescent="0.35">
      <c r="A18" s="392" t="s">
        <v>340</v>
      </c>
      <c r="B18" s="374" t="s">
        <v>397</v>
      </c>
      <c r="C18" s="374" t="s">
        <v>398</v>
      </c>
      <c r="D18" s="374" t="s">
        <v>396</v>
      </c>
      <c r="E18" s="374" t="s">
        <v>399</v>
      </c>
      <c r="F18" s="374" t="s">
        <v>391</v>
      </c>
      <c r="G18" s="387" t="s">
        <v>383</v>
      </c>
    </row>
    <row r="19" spans="1:7" ht="16.5" customHeight="1" x14ac:dyDescent="0.35">
      <c r="A19" s="392" t="s">
        <v>341</v>
      </c>
      <c r="B19" s="374" t="s">
        <v>342</v>
      </c>
      <c r="C19" s="374" t="s">
        <v>343</v>
      </c>
      <c r="D19" s="374" t="s">
        <v>344</v>
      </c>
      <c r="E19" s="374" t="s">
        <v>345</v>
      </c>
      <c r="F19" s="374" t="s">
        <v>346</v>
      </c>
      <c r="G19" s="387" t="s">
        <v>384</v>
      </c>
    </row>
    <row r="20" spans="1:7" ht="16.5" customHeight="1" x14ac:dyDescent="0.35">
      <c r="A20" s="394"/>
      <c r="B20" s="369"/>
      <c r="C20" s="369"/>
      <c r="D20" s="369"/>
      <c r="E20" s="369"/>
      <c r="F20" s="369"/>
      <c r="G20" s="388"/>
    </row>
    <row r="21" spans="1:7" ht="16.5" customHeight="1" x14ac:dyDescent="0.35">
      <c r="A21" s="393" t="s">
        <v>347</v>
      </c>
      <c r="B21" s="23">
        <v>86</v>
      </c>
      <c r="C21" s="23">
        <v>424</v>
      </c>
      <c r="D21" s="23">
        <v>393</v>
      </c>
      <c r="E21" s="23">
        <v>367</v>
      </c>
      <c r="F21" s="23">
        <v>533</v>
      </c>
      <c r="G21" s="386">
        <v>861</v>
      </c>
    </row>
    <row r="22" spans="1:7" ht="16.5" customHeight="1" x14ac:dyDescent="0.35">
      <c r="A22" s="394"/>
      <c r="B22" s="369"/>
      <c r="C22" s="369"/>
      <c r="D22" s="369"/>
      <c r="E22" s="369"/>
      <c r="F22" s="369"/>
      <c r="G22" s="388"/>
    </row>
    <row r="23" spans="1:7" ht="16.5" customHeight="1" x14ac:dyDescent="0.35">
      <c r="A23" s="393" t="s">
        <v>348</v>
      </c>
      <c r="B23" s="23">
        <v>2493</v>
      </c>
      <c r="C23" s="23">
        <v>2718</v>
      </c>
      <c r="D23" s="23">
        <v>2799</v>
      </c>
      <c r="E23" s="23">
        <v>2939</v>
      </c>
      <c r="F23" s="23">
        <v>2901</v>
      </c>
      <c r="G23" s="386">
        <v>2568</v>
      </c>
    </row>
    <row r="24" spans="1:7" ht="16.5" customHeight="1" x14ac:dyDescent="0.35">
      <c r="A24" s="393" t="s">
        <v>349</v>
      </c>
      <c r="B24" s="23">
        <v>1027</v>
      </c>
      <c r="C24" s="23">
        <v>894</v>
      </c>
      <c r="D24" s="23">
        <v>1032</v>
      </c>
      <c r="E24" s="23">
        <v>874</v>
      </c>
      <c r="F24" s="23">
        <v>629</v>
      </c>
      <c r="G24" s="386">
        <v>113</v>
      </c>
    </row>
    <row r="25" spans="1:7" ht="16.5" customHeight="1" x14ac:dyDescent="0.35">
      <c r="A25" s="395"/>
      <c r="B25" s="370"/>
      <c r="C25" s="370"/>
      <c r="D25" s="370"/>
      <c r="E25" s="370"/>
      <c r="F25" s="370"/>
      <c r="G25" s="389"/>
    </row>
    <row r="26" spans="1:7" ht="16.5" customHeight="1" x14ac:dyDescent="0.35">
      <c r="A26" s="396" t="s">
        <v>350</v>
      </c>
      <c r="B26" s="376" t="s">
        <v>351</v>
      </c>
      <c r="C26" s="376" t="s">
        <v>352</v>
      </c>
      <c r="D26" s="376" t="s">
        <v>353</v>
      </c>
      <c r="E26" s="376" t="s">
        <v>354</v>
      </c>
      <c r="F26" s="376" t="s">
        <v>355</v>
      </c>
      <c r="G26" s="390" t="s">
        <v>356</v>
      </c>
    </row>
    <row r="27" spans="1:7" ht="16.5" customHeight="1" x14ac:dyDescent="0.35">
      <c r="A27" s="396" t="s">
        <v>357</v>
      </c>
      <c r="B27" s="376" t="s">
        <v>358</v>
      </c>
      <c r="C27" s="376" t="s">
        <v>359</v>
      </c>
      <c r="D27" s="376" t="s">
        <v>360</v>
      </c>
      <c r="E27" s="376" t="s">
        <v>361</v>
      </c>
      <c r="F27" s="376" t="s">
        <v>362</v>
      </c>
      <c r="G27" s="390" t="s">
        <v>363</v>
      </c>
    </row>
    <row r="28" spans="1:7" ht="16.5" customHeight="1" x14ac:dyDescent="0.35">
      <c r="A28" s="396" t="s">
        <v>364</v>
      </c>
      <c r="B28" s="376" t="s">
        <v>365</v>
      </c>
      <c r="C28" s="376" t="s">
        <v>366</v>
      </c>
      <c r="D28" s="376" t="s">
        <v>367</v>
      </c>
      <c r="E28" s="376" t="s">
        <v>368</v>
      </c>
      <c r="F28" s="376" t="s">
        <v>369</v>
      </c>
      <c r="G28" s="390" t="s">
        <v>388</v>
      </c>
    </row>
    <row r="29" spans="1:7" ht="16.5" customHeight="1" x14ac:dyDescent="0.35">
      <c r="A29" s="437" t="s">
        <v>370</v>
      </c>
      <c r="B29" s="438" t="s">
        <v>371</v>
      </c>
      <c r="C29" s="438" t="s">
        <v>372</v>
      </c>
      <c r="D29" s="438" t="s">
        <v>400</v>
      </c>
      <c r="E29" s="438" t="s">
        <v>373</v>
      </c>
      <c r="F29" s="438" t="s">
        <v>374</v>
      </c>
      <c r="G29" s="439" t="s">
        <v>375</v>
      </c>
    </row>
    <row r="30" spans="1:7" x14ac:dyDescent="0.35">
      <c r="A30" s="440" t="s">
        <v>401</v>
      </c>
      <c r="B30" s="41"/>
    </row>
    <row r="31" spans="1:7" x14ac:dyDescent="0.35">
      <c r="B31" s="41"/>
    </row>
    <row r="32" spans="1:7" x14ac:dyDescent="0.35">
      <c r="B32" s="41"/>
    </row>
    <row r="33" spans="2:2" x14ac:dyDescent="0.35">
      <c r="B33" s="41"/>
    </row>
  </sheetData>
  <printOptions horizontalCentered="1" verticalCentered="1"/>
  <pageMargins left="0.23622047244094491" right="0.23622047244094491" top="0.74803149606299213" bottom="0.74803149606299213" header="0.31496062992125984" footer="0.31496062992125984"/>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B7097-29AF-4E87-B3B5-7BCA688C99A4}">
  <sheetPr codeName="Sheet2">
    <tabColor theme="4"/>
    <pageSetUpPr fitToPage="1"/>
  </sheetPr>
  <dimension ref="B2:N25"/>
  <sheetViews>
    <sheetView showGridLines="0" view="pageBreakPreview" zoomScaleNormal="100" zoomScaleSheetLayoutView="100" workbookViewId="0"/>
  </sheetViews>
  <sheetFormatPr defaultRowHeight="14.5" x14ac:dyDescent="0.35"/>
  <cols>
    <col min="1" max="1" width="1.81640625" customWidth="1"/>
    <col min="2" max="2" width="16.81640625" customWidth="1"/>
  </cols>
  <sheetData>
    <row r="2" spans="2:2" x14ac:dyDescent="0.35">
      <c r="B2" s="76" t="s">
        <v>1</v>
      </c>
    </row>
    <row r="6" spans="2:2" ht="36" x14ac:dyDescent="0.8">
      <c r="B6" s="78" t="s">
        <v>4</v>
      </c>
    </row>
    <row r="13" spans="2:2" ht="18.5" x14ac:dyDescent="0.45">
      <c r="B13" s="48"/>
    </row>
    <row r="17" spans="2:14" x14ac:dyDescent="0.35">
      <c r="B17" s="49"/>
    </row>
    <row r="24" spans="2:14" x14ac:dyDescent="0.35">
      <c r="B24" s="50"/>
      <c r="C24" s="50"/>
      <c r="D24" s="50"/>
      <c r="E24" s="50"/>
      <c r="F24" s="50"/>
      <c r="G24" s="50"/>
      <c r="H24" s="50"/>
      <c r="I24" s="50"/>
      <c r="J24" s="50"/>
      <c r="K24" s="50"/>
      <c r="L24" s="50"/>
      <c r="M24" s="50"/>
      <c r="N24" s="50"/>
    </row>
    <row r="25" spans="2:14" x14ac:dyDescent="0.35">
      <c r="B25" s="51" t="s">
        <v>3</v>
      </c>
    </row>
  </sheetData>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4DE47-74DC-4127-81BA-F8AA6889ABAA}">
  <sheetPr codeName="Sheet3">
    <pageSetUpPr fitToPage="1"/>
  </sheetPr>
  <dimension ref="A1:D51"/>
  <sheetViews>
    <sheetView showGridLines="0" view="pageBreakPreview" zoomScaleNormal="130" zoomScaleSheetLayoutView="100" workbookViewId="0">
      <pane ySplit="3" topLeftCell="A23" activePane="bottomLeft" state="frozen"/>
      <selection activeCell="J15" sqref="J15"/>
      <selection pane="bottomLeft"/>
    </sheetView>
  </sheetViews>
  <sheetFormatPr defaultColWidth="9" defaultRowHeight="13" x14ac:dyDescent="0.3"/>
  <cols>
    <col min="1" max="1" width="35.54296875" style="1" customWidth="1"/>
    <col min="2" max="2" width="11" style="1" bestFit="1" customWidth="1"/>
    <col min="3" max="4" width="9.54296875" style="1" customWidth="1"/>
    <col min="5" max="16384" width="9" style="1"/>
  </cols>
  <sheetData>
    <row r="1" spans="1:4" ht="14.5" x14ac:dyDescent="0.3">
      <c r="A1" s="273" t="s">
        <v>394</v>
      </c>
      <c r="B1" s="274"/>
      <c r="C1" s="274"/>
      <c r="D1" s="274"/>
    </row>
    <row r="2" spans="1:4" ht="21.4" customHeight="1" x14ac:dyDescent="0.3">
      <c r="A2" s="444" t="s">
        <v>5</v>
      </c>
      <c r="B2" s="79"/>
      <c r="C2" s="442" t="s">
        <v>273</v>
      </c>
      <c r="D2" s="443"/>
    </row>
    <row r="3" spans="1:4" ht="16.899999999999999" customHeight="1" x14ac:dyDescent="0.3">
      <c r="A3" s="445"/>
      <c r="B3" s="275" t="s">
        <v>6</v>
      </c>
      <c r="C3" s="275" t="s">
        <v>7</v>
      </c>
      <c r="D3" s="275" t="s">
        <v>8</v>
      </c>
    </row>
    <row r="4" spans="1:4" ht="13.5" customHeight="1" x14ac:dyDescent="0.3">
      <c r="A4" s="13" t="s">
        <v>9</v>
      </c>
      <c r="B4" s="5" t="s">
        <v>10</v>
      </c>
      <c r="C4" s="6">
        <v>4704</v>
      </c>
      <c r="D4" s="115">
        <v>5488</v>
      </c>
    </row>
    <row r="5" spans="1:4" ht="13.5" customHeight="1" x14ac:dyDescent="0.3">
      <c r="A5" s="10" t="s">
        <v>11</v>
      </c>
      <c r="B5" s="5" t="s">
        <v>22</v>
      </c>
      <c r="C5" s="6">
        <v>2</v>
      </c>
      <c r="D5" s="115">
        <v>3</v>
      </c>
    </row>
    <row r="6" spans="1:4" ht="13.5" customHeight="1" x14ac:dyDescent="0.3">
      <c r="A6" s="14" t="s">
        <v>12</v>
      </c>
      <c r="B6" s="7" t="s">
        <v>26</v>
      </c>
      <c r="C6" s="8" t="s">
        <v>27</v>
      </c>
      <c r="D6" s="114">
        <v>5491</v>
      </c>
    </row>
    <row r="7" spans="1:4" ht="13.5" customHeight="1" x14ac:dyDescent="0.3">
      <c r="A7" s="14" t="s">
        <v>14</v>
      </c>
      <c r="B7" s="7" t="s">
        <v>15</v>
      </c>
      <c r="C7" s="8">
        <v>125</v>
      </c>
      <c r="D7" s="114">
        <v>81</v>
      </c>
    </row>
    <row r="8" spans="1:4" ht="13.5" customHeight="1" x14ac:dyDescent="0.3">
      <c r="A8" s="116" t="s">
        <v>16</v>
      </c>
      <c r="B8" s="117"/>
      <c r="C8" s="118"/>
      <c r="D8" s="119">
        <v>5572</v>
      </c>
    </row>
    <row r="9" spans="1:4" ht="13.5" customHeight="1" x14ac:dyDescent="0.3">
      <c r="A9" s="14" t="s">
        <v>17</v>
      </c>
      <c r="B9" s="7" t="s">
        <v>18</v>
      </c>
      <c r="C9" s="8">
        <v>485</v>
      </c>
      <c r="D9" s="114">
        <v>485</v>
      </c>
    </row>
    <row r="10" spans="1:4" ht="13.5" customHeight="1" x14ac:dyDescent="0.3">
      <c r="A10" s="13" t="s">
        <v>272</v>
      </c>
      <c r="B10" s="5" t="s">
        <v>18</v>
      </c>
      <c r="C10" s="6">
        <v>478</v>
      </c>
      <c r="D10" s="115">
        <v>478</v>
      </c>
    </row>
    <row r="11" spans="1:4" ht="13.5" customHeight="1" x14ac:dyDescent="0.3">
      <c r="A11" s="10" t="s">
        <v>11</v>
      </c>
      <c r="B11" s="5" t="s">
        <v>18</v>
      </c>
      <c r="C11" s="6">
        <v>303</v>
      </c>
      <c r="D11" s="115">
        <v>303</v>
      </c>
    </row>
    <row r="12" spans="1:4" ht="13.5" customHeight="1" x14ac:dyDescent="0.3">
      <c r="A12" s="14" t="s">
        <v>54</v>
      </c>
      <c r="B12" s="7" t="s">
        <v>18</v>
      </c>
      <c r="C12" s="8">
        <v>781</v>
      </c>
      <c r="D12" s="114">
        <v>781</v>
      </c>
    </row>
    <row r="13" spans="1:4" ht="13.5" customHeight="1" x14ac:dyDescent="0.3">
      <c r="A13" s="14" t="s">
        <v>387</v>
      </c>
      <c r="B13" s="7" t="s">
        <v>18</v>
      </c>
      <c r="C13" s="8">
        <v>157</v>
      </c>
      <c r="D13" s="114">
        <v>157</v>
      </c>
    </row>
    <row r="14" spans="1:4" ht="13.5" customHeight="1" x14ac:dyDescent="0.3">
      <c r="A14" s="116" t="s">
        <v>19</v>
      </c>
      <c r="B14" s="117"/>
      <c r="C14" s="118"/>
      <c r="D14" s="119">
        <v>1423</v>
      </c>
    </row>
    <row r="15" spans="1:4" ht="13.5" customHeight="1" x14ac:dyDescent="0.3">
      <c r="A15" s="123" t="s">
        <v>20</v>
      </c>
      <c r="B15" s="120"/>
      <c r="C15" s="121"/>
      <c r="D15" s="122">
        <v>6995</v>
      </c>
    </row>
    <row r="16" spans="1:4" ht="13.5" customHeight="1" x14ac:dyDescent="0.3">
      <c r="A16" s="10" t="s">
        <v>21</v>
      </c>
      <c r="B16" s="5" t="s">
        <v>22</v>
      </c>
      <c r="C16" s="6">
        <v>69</v>
      </c>
      <c r="D16" s="115">
        <v>93</v>
      </c>
    </row>
    <row r="17" spans="1:4" ht="13.5" customHeight="1" x14ac:dyDescent="0.3">
      <c r="A17" s="10" t="s">
        <v>11</v>
      </c>
      <c r="B17" s="5" t="s">
        <v>10</v>
      </c>
      <c r="C17" s="6">
        <v>30</v>
      </c>
      <c r="D17" s="115">
        <v>35.178065792029997</v>
      </c>
    </row>
    <row r="18" spans="1:4" ht="13.5" customHeight="1" x14ac:dyDescent="0.3">
      <c r="A18" s="14" t="s">
        <v>23</v>
      </c>
      <c r="B18" s="7" t="s">
        <v>26</v>
      </c>
      <c r="C18" s="8" t="s">
        <v>27</v>
      </c>
      <c r="D18" s="114">
        <v>128.17806579203</v>
      </c>
    </row>
    <row r="19" spans="1:4" ht="13.5" customHeight="1" x14ac:dyDescent="0.3">
      <c r="A19" s="10" t="s">
        <v>292</v>
      </c>
      <c r="B19" s="5" t="s">
        <v>22</v>
      </c>
      <c r="C19" s="6">
        <v>375</v>
      </c>
      <c r="D19" s="115">
        <v>496</v>
      </c>
    </row>
    <row r="20" spans="1:4" ht="13.5" customHeight="1" x14ac:dyDescent="0.3">
      <c r="A20" s="10" t="s">
        <v>24</v>
      </c>
      <c r="B20" s="5" t="s">
        <v>10</v>
      </c>
      <c r="C20" s="6">
        <v>341</v>
      </c>
      <c r="D20" s="115">
        <v>399</v>
      </c>
    </row>
    <row r="21" spans="1:4" ht="13.5" customHeight="1" x14ac:dyDescent="0.3">
      <c r="A21" s="10" t="s">
        <v>25</v>
      </c>
      <c r="B21" s="5" t="s">
        <v>18</v>
      </c>
      <c r="C21" s="6">
        <v>600</v>
      </c>
      <c r="D21" s="115">
        <v>600</v>
      </c>
    </row>
    <row r="22" spans="1:4" ht="13.5" customHeight="1" x14ac:dyDescent="0.3">
      <c r="A22" s="10" t="s">
        <v>11</v>
      </c>
      <c r="B22" s="5" t="s">
        <v>26</v>
      </c>
      <c r="C22" s="6" t="s">
        <v>27</v>
      </c>
      <c r="D22" s="115">
        <v>1623</v>
      </c>
    </row>
    <row r="23" spans="1:4" ht="13.5" customHeight="1" x14ac:dyDescent="0.3">
      <c r="A23" s="46" t="s">
        <v>28</v>
      </c>
      <c r="B23" s="7" t="s">
        <v>26</v>
      </c>
      <c r="C23" s="8" t="s">
        <v>27</v>
      </c>
      <c r="D23" s="114">
        <v>3118</v>
      </c>
    </row>
    <row r="24" spans="1:4" ht="13.5" customHeight="1" x14ac:dyDescent="0.3">
      <c r="A24" s="10" t="s">
        <v>29</v>
      </c>
      <c r="B24" s="5" t="s">
        <v>10</v>
      </c>
      <c r="C24" s="6">
        <v>1674</v>
      </c>
      <c r="D24" s="115">
        <v>1919</v>
      </c>
    </row>
    <row r="25" spans="1:4" ht="13.5" customHeight="1" x14ac:dyDescent="0.3">
      <c r="A25" s="10" t="s">
        <v>11</v>
      </c>
      <c r="B25" s="5" t="s">
        <v>10</v>
      </c>
      <c r="C25" s="6">
        <v>149</v>
      </c>
      <c r="D25" s="115">
        <v>170</v>
      </c>
    </row>
    <row r="26" spans="1:4" ht="13.5" customHeight="1" x14ac:dyDescent="0.3">
      <c r="A26" s="46" t="s">
        <v>30</v>
      </c>
      <c r="B26" s="7" t="s">
        <v>10</v>
      </c>
      <c r="C26" s="8">
        <v>1823</v>
      </c>
      <c r="D26" s="114">
        <v>2089</v>
      </c>
    </row>
    <row r="27" spans="1:4" ht="13.5" customHeight="1" x14ac:dyDescent="0.3">
      <c r="A27" s="10" t="s">
        <v>31</v>
      </c>
      <c r="B27" s="5" t="s">
        <v>18</v>
      </c>
      <c r="C27" s="6">
        <v>170</v>
      </c>
      <c r="D27" s="115">
        <v>170</v>
      </c>
    </row>
    <row r="28" spans="1:4" ht="13.5" customHeight="1" x14ac:dyDescent="0.3">
      <c r="A28" s="180" t="s">
        <v>32</v>
      </c>
      <c r="B28" s="181" t="s">
        <v>18</v>
      </c>
      <c r="C28" s="8">
        <v>170</v>
      </c>
      <c r="D28" s="114">
        <v>170</v>
      </c>
    </row>
    <row r="29" spans="1:4" ht="13.5" customHeight="1" x14ac:dyDescent="0.3">
      <c r="A29" s="123" t="s">
        <v>33</v>
      </c>
      <c r="B29" s="120"/>
      <c r="C29" s="121"/>
      <c r="D29" s="122">
        <v>5505</v>
      </c>
    </row>
    <row r="30" spans="1:4" ht="13.5" customHeight="1" x14ac:dyDescent="0.3">
      <c r="A30" s="14" t="s">
        <v>66</v>
      </c>
      <c r="B30" s="7" t="s">
        <v>18</v>
      </c>
      <c r="C30" s="8">
        <v>75</v>
      </c>
      <c r="D30" s="114">
        <v>75</v>
      </c>
    </row>
    <row r="31" spans="1:4" ht="13.5" customHeight="1" x14ac:dyDescent="0.3">
      <c r="A31" s="46" t="s">
        <v>34</v>
      </c>
      <c r="B31" s="7" t="s">
        <v>10</v>
      </c>
      <c r="C31" s="8">
        <v>370</v>
      </c>
      <c r="D31" s="114">
        <v>428</v>
      </c>
    </row>
    <row r="32" spans="1:4" ht="13.5" customHeight="1" x14ac:dyDescent="0.3">
      <c r="A32" s="46" t="s">
        <v>35</v>
      </c>
      <c r="B32" s="7" t="s">
        <v>15</v>
      </c>
      <c r="C32" s="8">
        <v>47</v>
      </c>
      <c r="D32" s="114">
        <v>31</v>
      </c>
    </row>
    <row r="33" spans="1:4" ht="13.5" customHeight="1" x14ac:dyDescent="0.3">
      <c r="A33" s="116" t="s">
        <v>36</v>
      </c>
      <c r="B33" s="117"/>
      <c r="C33" s="118"/>
      <c r="D33" s="119">
        <v>534</v>
      </c>
    </row>
    <row r="34" spans="1:4" ht="13.5" customHeight="1" x14ac:dyDescent="0.3">
      <c r="A34" s="12" t="s">
        <v>37</v>
      </c>
      <c r="B34" s="9" t="s">
        <v>18</v>
      </c>
      <c r="C34" s="8">
        <v>1371</v>
      </c>
      <c r="D34" s="114">
        <v>1371</v>
      </c>
    </row>
    <row r="35" spans="1:4" ht="13.5" customHeight="1" x14ac:dyDescent="0.3">
      <c r="A35" s="12" t="s">
        <v>38</v>
      </c>
      <c r="B35" s="9" t="s">
        <v>10</v>
      </c>
      <c r="C35" s="8">
        <v>378</v>
      </c>
      <c r="D35" s="114">
        <v>444</v>
      </c>
    </row>
    <row r="36" spans="1:4" ht="13.5" customHeight="1" x14ac:dyDescent="0.3">
      <c r="A36" s="10" t="s">
        <v>39</v>
      </c>
      <c r="B36" s="11" t="s">
        <v>18</v>
      </c>
      <c r="C36" s="6">
        <v>90</v>
      </c>
      <c r="D36" s="115">
        <v>90</v>
      </c>
    </row>
    <row r="37" spans="1:4" ht="13.5" customHeight="1" x14ac:dyDescent="0.3">
      <c r="A37" s="10" t="s">
        <v>40</v>
      </c>
      <c r="B37" s="11" t="s">
        <v>10</v>
      </c>
      <c r="C37" s="6">
        <v>15</v>
      </c>
      <c r="D37" s="115">
        <v>17</v>
      </c>
    </row>
    <row r="38" spans="1:4" ht="13.5" customHeight="1" x14ac:dyDescent="0.3">
      <c r="A38" s="10" t="s">
        <v>41</v>
      </c>
      <c r="B38" s="11" t="s">
        <v>22</v>
      </c>
      <c r="C38" s="6">
        <v>109</v>
      </c>
      <c r="D38" s="115">
        <v>127</v>
      </c>
    </row>
    <row r="39" spans="1:4" ht="13.5" customHeight="1" x14ac:dyDescent="0.3">
      <c r="A39" s="10" t="s">
        <v>42</v>
      </c>
      <c r="B39" s="11" t="s">
        <v>10</v>
      </c>
      <c r="C39" s="6">
        <v>136</v>
      </c>
      <c r="D39" s="115">
        <v>158</v>
      </c>
    </row>
    <row r="40" spans="1:4" ht="13.5" customHeight="1" x14ac:dyDescent="0.3">
      <c r="A40" s="10" t="s">
        <v>43</v>
      </c>
      <c r="B40" s="11" t="s">
        <v>18</v>
      </c>
      <c r="C40" s="6">
        <v>888</v>
      </c>
      <c r="D40" s="115">
        <v>888</v>
      </c>
    </row>
    <row r="41" spans="1:4" ht="13.5" customHeight="1" x14ac:dyDescent="0.3">
      <c r="A41" s="10" t="s">
        <v>11</v>
      </c>
      <c r="B41" s="11" t="s">
        <v>26</v>
      </c>
      <c r="C41" s="6" t="s">
        <v>27</v>
      </c>
      <c r="D41" s="115">
        <v>511</v>
      </c>
    </row>
    <row r="42" spans="1:4" ht="13.5" customHeight="1" x14ac:dyDescent="0.3">
      <c r="A42" s="116" t="s">
        <v>44</v>
      </c>
      <c r="B42" s="117"/>
      <c r="C42" s="118"/>
      <c r="D42" s="119">
        <v>3606</v>
      </c>
    </row>
    <row r="43" spans="1:4" ht="13.5" customHeight="1" x14ac:dyDescent="0.3">
      <c r="A43" s="123" t="s">
        <v>45</v>
      </c>
      <c r="B43" s="120"/>
      <c r="C43" s="121"/>
      <c r="D43" s="122">
        <v>4140</v>
      </c>
    </row>
    <row r="44" spans="1:4" ht="13.5" customHeight="1" x14ac:dyDescent="0.3">
      <c r="A44" s="81" t="s">
        <v>46</v>
      </c>
      <c r="B44" s="82"/>
      <c r="C44" s="83"/>
      <c r="D44" s="84">
        <v>16640</v>
      </c>
    </row>
    <row r="45" spans="1:4" ht="13.5" customHeight="1" x14ac:dyDescent="0.3">
      <c r="A45" s="377" t="s">
        <v>395</v>
      </c>
      <c r="D45" s="168"/>
    </row>
    <row r="46" spans="1:4" ht="13.5" customHeight="1" x14ac:dyDescent="0.3">
      <c r="A46" s="377" t="s">
        <v>386</v>
      </c>
      <c r="D46" s="168"/>
    </row>
    <row r="47" spans="1:4" ht="13.5" customHeight="1" x14ac:dyDescent="0.3"/>
    <row r="48" spans="1:4" ht="13.5" customHeight="1" x14ac:dyDescent="0.3"/>
    <row r="49" spans="1:4" x14ac:dyDescent="0.3">
      <c r="D49" s="166"/>
    </row>
    <row r="50" spans="1:4" x14ac:dyDescent="0.3">
      <c r="A50" s="25"/>
      <c r="D50" s="166"/>
    </row>
    <row r="51" spans="1:4" x14ac:dyDescent="0.3">
      <c r="D51" s="169"/>
    </row>
  </sheetData>
  <autoFilter ref="A2:D45" xr:uid="{FB94DE47-74DC-4127-81BA-F8AA6889ABAA}">
    <filterColumn colId="2" showButton="0"/>
  </autoFilter>
  <mergeCells count="2">
    <mergeCell ref="C2:D2"/>
    <mergeCell ref="A2:A3"/>
  </mergeCells>
  <printOptions horizontalCentered="1" verticalCentered="1"/>
  <pageMargins left="0.7" right="0.7" top="0.75" bottom="0.75" header="0.3" footer="0.3"/>
  <pageSetup paperSize="9"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98507-03F4-48E0-A46A-33153309104A}">
  <sheetPr codeName="Sheet4">
    <pageSetUpPr fitToPage="1"/>
  </sheetPr>
  <dimension ref="A1:D64"/>
  <sheetViews>
    <sheetView showGridLines="0" view="pageBreakPreview" zoomScaleNormal="235" zoomScaleSheetLayoutView="100" workbookViewId="0">
      <pane ySplit="3" topLeftCell="A27" activePane="bottomLeft" state="frozen"/>
      <selection activeCell="J15" sqref="J15"/>
      <selection pane="bottomLeft"/>
    </sheetView>
  </sheetViews>
  <sheetFormatPr defaultColWidth="9" defaultRowHeight="13" x14ac:dyDescent="0.3"/>
  <cols>
    <col min="1" max="1" width="28.81640625" style="1" bestFit="1" customWidth="1"/>
    <col min="2" max="2" width="10" style="1" customWidth="1"/>
    <col min="3" max="4" width="9.54296875" style="1" customWidth="1"/>
    <col min="5" max="16384" width="9" style="1"/>
  </cols>
  <sheetData>
    <row r="1" spans="1:4" ht="14.5" x14ac:dyDescent="0.3">
      <c r="A1" s="273" t="s">
        <v>47</v>
      </c>
      <c r="B1" s="274"/>
      <c r="C1" s="274"/>
      <c r="D1" s="274"/>
    </row>
    <row r="2" spans="1:4" ht="28.5" customHeight="1" x14ac:dyDescent="0.3">
      <c r="A2" s="444" t="s">
        <v>5</v>
      </c>
      <c r="B2" s="79"/>
      <c r="C2" s="442" t="s">
        <v>274</v>
      </c>
      <c r="D2" s="443"/>
    </row>
    <row r="3" spans="1:4" ht="22.5" customHeight="1" x14ac:dyDescent="0.3">
      <c r="A3" s="445"/>
      <c r="B3" s="275" t="s">
        <v>6</v>
      </c>
      <c r="C3" s="275" t="s">
        <v>7</v>
      </c>
      <c r="D3" s="275" t="s">
        <v>8</v>
      </c>
    </row>
    <row r="4" spans="1:4" ht="12.4" customHeight="1" x14ac:dyDescent="0.3">
      <c r="A4" s="13" t="s">
        <v>48</v>
      </c>
      <c r="B4" s="5" t="s">
        <v>10</v>
      </c>
      <c r="C4" s="6">
        <v>9</v>
      </c>
      <c r="D4" s="115">
        <v>11</v>
      </c>
    </row>
    <row r="5" spans="1:4" ht="12.4" customHeight="1" x14ac:dyDescent="0.3">
      <c r="A5" s="13" t="s">
        <v>69</v>
      </c>
      <c r="B5" s="5" t="s">
        <v>10</v>
      </c>
      <c r="C5" s="6">
        <v>8</v>
      </c>
      <c r="D5" s="115">
        <v>10</v>
      </c>
    </row>
    <row r="6" spans="1:4" x14ac:dyDescent="0.3">
      <c r="A6" s="13" t="s">
        <v>49</v>
      </c>
      <c r="B6" s="5" t="s">
        <v>10</v>
      </c>
      <c r="C6" s="6">
        <v>268</v>
      </c>
      <c r="D6" s="115">
        <v>307</v>
      </c>
    </row>
    <row r="7" spans="1:4" x14ac:dyDescent="0.3">
      <c r="A7" s="13" t="s">
        <v>9</v>
      </c>
      <c r="B7" s="5" t="s">
        <v>10</v>
      </c>
      <c r="C7" s="6">
        <v>1366</v>
      </c>
      <c r="D7" s="115">
        <v>1593</v>
      </c>
    </row>
    <row r="8" spans="1:4" x14ac:dyDescent="0.3">
      <c r="A8" s="13" t="s">
        <v>11</v>
      </c>
      <c r="B8" s="5" t="s">
        <v>10</v>
      </c>
      <c r="C8" s="6">
        <v>0</v>
      </c>
      <c r="D8" s="115">
        <v>1</v>
      </c>
    </row>
    <row r="9" spans="1:4" x14ac:dyDescent="0.3">
      <c r="A9" s="14" t="s">
        <v>12</v>
      </c>
      <c r="B9" s="7" t="s">
        <v>10</v>
      </c>
      <c r="C9" s="8">
        <v>1651</v>
      </c>
      <c r="D9" s="114">
        <v>1922</v>
      </c>
    </row>
    <row r="10" spans="1:4" x14ac:dyDescent="0.3">
      <c r="A10" s="13" t="s">
        <v>105</v>
      </c>
      <c r="B10" s="5" t="s">
        <v>10</v>
      </c>
      <c r="C10" s="6">
        <v>324</v>
      </c>
      <c r="D10" s="115">
        <v>375</v>
      </c>
    </row>
    <row r="11" spans="1:4" x14ac:dyDescent="0.3">
      <c r="A11" s="14" t="s">
        <v>13</v>
      </c>
      <c r="B11" s="7" t="s">
        <v>10</v>
      </c>
      <c r="C11" s="8">
        <v>324</v>
      </c>
      <c r="D11" s="114">
        <v>375</v>
      </c>
    </row>
    <row r="12" spans="1:4" x14ac:dyDescent="0.3">
      <c r="A12" s="14" t="s">
        <v>275</v>
      </c>
      <c r="B12" s="7" t="s">
        <v>26</v>
      </c>
      <c r="C12" s="8" t="s">
        <v>27</v>
      </c>
      <c r="D12" s="114">
        <v>89</v>
      </c>
    </row>
    <row r="13" spans="1:4" x14ac:dyDescent="0.3">
      <c r="A13" s="13" t="s">
        <v>110</v>
      </c>
      <c r="B13" s="5" t="s">
        <v>10</v>
      </c>
      <c r="C13" s="6">
        <v>81</v>
      </c>
      <c r="D13" s="115">
        <v>93</v>
      </c>
    </row>
    <row r="14" spans="1:4" x14ac:dyDescent="0.3">
      <c r="A14" s="14" t="s">
        <v>50</v>
      </c>
      <c r="B14" s="7" t="s">
        <v>10</v>
      </c>
      <c r="C14" s="8">
        <v>81</v>
      </c>
      <c r="D14" s="114">
        <v>93</v>
      </c>
    </row>
    <row r="15" spans="1:4" ht="13.5" customHeight="1" x14ac:dyDescent="0.3">
      <c r="A15" s="116" t="s">
        <v>16</v>
      </c>
      <c r="B15" s="117"/>
      <c r="C15" s="118"/>
      <c r="D15" s="119">
        <v>2479</v>
      </c>
    </row>
    <row r="16" spans="1:4" x14ac:dyDescent="0.3">
      <c r="A16" s="13" t="s">
        <v>51</v>
      </c>
      <c r="B16" s="5" t="s">
        <v>18</v>
      </c>
      <c r="C16" s="6">
        <v>152</v>
      </c>
      <c r="D16" s="115">
        <v>152</v>
      </c>
    </row>
    <row r="17" spans="1:4" x14ac:dyDescent="0.3">
      <c r="A17" s="13" t="s">
        <v>52</v>
      </c>
      <c r="B17" s="5" t="s">
        <v>18</v>
      </c>
      <c r="C17" s="6">
        <v>39</v>
      </c>
      <c r="D17" s="115">
        <v>39</v>
      </c>
    </row>
    <row r="18" spans="1:4" x14ac:dyDescent="0.3">
      <c r="A18" s="13" t="s">
        <v>53</v>
      </c>
      <c r="B18" s="5" t="s">
        <v>26</v>
      </c>
      <c r="C18" s="6" t="s">
        <v>27</v>
      </c>
      <c r="D18" s="115">
        <v>1944</v>
      </c>
    </row>
    <row r="19" spans="1:4" ht="14.25" customHeight="1" x14ac:dyDescent="0.3">
      <c r="A19" s="13" t="s">
        <v>11</v>
      </c>
      <c r="B19" s="5" t="s">
        <v>26</v>
      </c>
      <c r="C19" s="6" t="s">
        <v>27</v>
      </c>
      <c r="D19" s="115">
        <v>999</v>
      </c>
    </row>
    <row r="20" spans="1:4" x14ac:dyDescent="0.3">
      <c r="A20" s="14" t="s">
        <v>17</v>
      </c>
      <c r="B20" s="7" t="s">
        <v>26</v>
      </c>
      <c r="C20" s="8" t="s">
        <v>27</v>
      </c>
      <c r="D20" s="114">
        <v>3134</v>
      </c>
    </row>
    <row r="21" spans="1:4" x14ac:dyDescent="0.3">
      <c r="A21" s="13" t="s">
        <v>271</v>
      </c>
      <c r="B21" s="5" t="s">
        <v>18</v>
      </c>
      <c r="C21" s="6">
        <v>188</v>
      </c>
      <c r="D21" s="115">
        <v>188</v>
      </c>
    </row>
    <row r="22" spans="1:4" x14ac:dyDescent="0.3">
      <c r="A22" s="13" t="s">
        <v>272</v>
      </c>
      <c r="B22" s="5" t="s">
        <v>18</v>
      </c>
      <c r="C22" s="343">
        <v>65</v>
      </c>
      <c r="D22" s="115">
        <v>65</v>
      </c>
    </row>
    <row r="23" spans="1:4" x14ac:dyDescent="0.3">
      <c r="A23" s="13" t="s">
        <v>11</v>
      </c>
      <c r="B23" s="5" t="s">
        <v>18</v>
      </c>
      <c r="C23" s="6">
        <v>223</v>
      </c>
      <c r="D23" s="115">
        <v>224</v>
      </c>
    </row>
    <row r="24" spans="1:4" x14ac:dyDescent="0.3">
      <c r="A24" s="14" t="s">
        <v>54</v>
      </c>
      <c r="B24" s="7" t="s">
        <v>18</v>
      </c>
      <c r="C24" s="8">
        <v>476</v>
      </c>
      <c r="D24" s="114">
        <v>477</v>
      </c>
    </row>
    <row r="25" spans="1:4" x14ac:dyDescent="0.3">
      <c r="A25" s="14" t="s">
        <v>387</v>
      </c>
      <c r="B25" s="5" t="s">
        <v>18</v>
      </c>
      <c r="C25" s="8">
        <v>65</v>
      </c>
      <c r="D25" s="114">
        <v>65</v>
      </c>
    </row>
    <row r="26" spans="1:4" ht="13.5" customHeight="1" x14ac:dyDescent="0.3">
      <c r="A26" s="116" t="s">
        <v>19</v>
      </c>
      <c r="B26" s="117"/>
      <c r="C26" s="118"/>
      <c r="D26" s="126">
        <v>3676</v>
      </c>
    </row>
    <row r="27" spans="1:4" x14ac:dyDescent="0.3">
      <c r="A27" s="123" t="s">
        <v>20</v>
      </c>
      <c r="B27" s="124"/>
      <c r="C27" s="125"/>
      <c r="D27" s="122">
        <v>6155</v>
      </c>
    </row>
    <row r="28" spans="1:4" x14ac:dyDescent="0.3">
      <c r="A28" s="13" t="s">
        <v>55</v>
      </c>
      <c r="B28" s="5" t="s">
        <v>22</v>
      </c>
      <c r="C28" s="6">
        <v>25</v>
      </c>
      <c r="D28" s="115">
        <v>33</v>
      </c>
    </row>
    <row r="29" spans="1:4" x14ac:dyDescent="0.3">
      <c r="A29" s="13" t="s">
        <v>126</v>
      </c>
      <c r="B29" s="5" t="s">
        <v>22</v>
      </c>
      <c r="C29" s="6">
        <v>10</v>
      </c>
      <c r="D29" s="115">
        <v>13</v>
      </c>
    </row>
    <row r="30" spans="1:4" x14ac:dyDescent="0.3">
      <c r="A30" s="13" t="s">
        <v>132</v>
      </c>
      <c r="B30" s="5" t="s">
        <v>22</v>
      </c>
      <c r="C30" s="6">
        <v>31</v>
      </c>
      <c r="D30" s="115">
        <v>41</v>
      </c>
    </row>
    <row r="31" spans="1:4" x14ac:dyDescent="0.3">
      <c r="A31" s="13" t="s">
        <v>133</v>
      </c>
      <c r="B31" s="5" t="s">
        <v>22</v>
      </c>
      <c r="C31" s="6">
        <v>24</v>
      </c>
      <c r="D31" s="115">
        <v>32</v>
      </c>
    </row>
    <row r="32" spans="1:4" x14ac:dyDescent="0.3">
      <c r="A32" s="13" t="s">
        <v>21</v>
      </c>
      <c r="B32" s="5" t="s">
        <v>22</v>
      </c>
      <c r="C32" s="6">
        <v>270</v>
      </c>
      <c r="D32" s="115">
        <v>366</v>
      </c>
    </row>
    <row r="33" spans="1:4" x14ac:dyDescent="0.3">
      <c r="A33" s="13" t="s">
        <v>59</v>
      </c>
      <c r="B33" s="5" t="s">
        <v>22</v>
      </c>
      <c r="C33" s="6">
        <v>92</v>
      </c>
      <c r="D33" s="115">
        <v>125</v>
      </c>
    </row>
    <row r="34" spans="1:4" x14ac:dyDescent="0.3">
      <c r="A34" s="13" t="s">
        <v>11</v>
      </c>
      <c r="B34" s="5" t="s">
        <v>22</v>
      </c>
      <c r="C34" s="6">
        <v>58</v>
      </c>
      <c r="D34" s="115">
        <v>77</v>
      </c>
    </row>
    <row r="35" spans="1:4" x14ac:dyDescent="0.3">
      <c r="A35" s="14" t="s">
        <v>23</v>
      </c>
      <c r="B35" s="7" t="s">
        <v>22</v>
      </c>
      <c r="C35" s="8">
        <v>510</v>
      </c>
      <c r="D35" s="114">
        <v>687</v>
      </c>
    </row>
    <row r="36" spans="1:4" x14ac:dyDescent="0.3">
      <c r="A36" s="13" t="s">
        <v>60</v>
      </c>
      <c r="B36" s="5" t="s">
        <v>10</v>
      </c>
      <c r="C36" s="6">
        <v>136</v>
      </c>
      <c r="D36" s="115">
        <v>159</v>
      </c>
    </row>
    <row r="37" spans="1:4" x14ac:dyDescent="0.3">
      <c r="A37" s="13" t="s">
        <v>24</v>
      </c>
      <c r="B37" s="5" t="s">
        <v>10</v>
      </c>
      <c r="C37" s="6">
        <v>218</v>
      </c>
      <c r="D37" s="115">
        <v>255</v>
      </c>
    </row>
    <row r="38" spans="1:4" x14ac:dyDescent="0.3">
      <c r="A38" s="13" t="s">
        <v>25</v>
      </c>
      <c r="B38" s="5" t="s">
        <v>18</v>
      </c>
      <c r="C38" s="6">
        <v>5</v>
      </c>
      <c r="D38" s="115">
        <v>5</v>
      </c>
    </row>
    <row r="39" spans="1:4" x14ac:dyDescent="0.3">
      <c r="A39" s="13" t="s">
        <v>11</v>
      </c>
      <c r="B39" s="5" t="s">
        <v>26</v>
      </c>
      <c r="C39" s="6" t="s">
        <v>27</v>
      </c>
      <c r="D39" s="115">
        <v>480</v>
      </c>
    </row>
    <row r="40" spans="1:4" x14ac:dyDescent="0.3">
      <c r="A40" s="14" t="s">
        <v>28</v>
      </c>
      <c r="B40" s="7" t="s">
        <v>61</v>
      </c>
      <c r="C40" s="8" t="s">
        <v>27</v>
      </c>
      <c r="D40" s="114">
        <v>899</v>
      </c>
    </row>
    <row r="41" spans="1:4" x14ac:dyDescent="0.3">
      <c r="A41" s="13" t="s">
        <v>62</v>
      </c>
      <c r="B41" s="5" t="s">
        <v>10</v>
      </c>
      <c r="C41" s="6">
        <v>325</v>
      </c>
      <c r="D41" s="115">
        <v>373</v>
      </c>
    </row>
    <row r="42" spans="1:4" x14ac:dyDescent="0.3">
      <c r="A42" s="13" t="s">
        <v>29</v>
      </c>
      <c r="B42" s="5" t="s">
        <v>10</v>
      </c>
      <c r="C42" s="6">
        <v>229</v>
      </c>
      <c r="D42" s="115">
        <v>269</v>
      </c>
    </row>
    <row r="43" spans="1:4" x14ac:dyDescent="0.3">
      <c r="A43" s="13" t="s">
        <v>11</v>
      </c>
      <c r="B43" s="5" t="s">
        <v>10</v>
      </c>
      <c r="C43" s="6">
        <v>203</v>
      </c>
      <c r="D43" s="115">
        <v>234</v>
      </c>
    </row>
    <row r="44" spans="1:4" x14ac:dyDescent="0.3">
      <c r="A44" s="14" t="s">
        <v>30</v>
      </c>
      <c r="B44" s="7" t="s">
        <v>10</v>
      </c>
      <c r="C44" s="8">
        <v>757</v>
      </c>
      <c r="D44" s="114">
        <v>876</v>
      </c>
    </row>
    <row r="45" spans="1:4" x14ac:dyDescent="0.3">
      <c r="A45" s="13" t="s">
        <v>31</v>
      </c>
      <c r="B45" s="5" t="s">
        <v>18</v>
      </c>
      <c r="C45" s="6">
        <v>46</v>
      </c>
      <c r="D45" s="115">
        <v>46</v>
      </c>
    </row>
    <row r="46" spans="1:4" x14ac:dyDescent="0.3">
      <c r="A46" s="14" t="s">
        <v>32</v>
      </c>
      <c r="B46" s="7" t="s">
        <v>18</v>
      </c>
      <c r="C46" s="8">
        <v>46</v>
      </c>
      <c r="D46" s="114">
        <v>46</v>
      </c>
    </row>
    <row r="47" spans="1:4" x14ac:dyDescent="0.3">
      <c r="A47" s="123" t="s">
        <v>33</v>
      </c>
      <c r="B47" s="124"/>
      <c r="C47" s="125"/>
      <c r="D47" s="122">
        <v>2508</v>
      </c>
    </row>
    <row r="48" spans="1:4" x14ac:dyDescent="0.3">
      <c r="A48" s="13" t="s">
        <v>297</v>
      </c>
      <c r="B48" s="5" t="s">
        <v>10</v>
      </c>
      <c r="C48" s="6">
        <v>1</v>
      </c>
      <c r="D48" s="115">
        <v>1</v>
      </c>
    </row>
    <row r="49" spans="1:4" x14ac:dyDescent="0.3">
      <c r="A49" s="13" t="s">
        <v>298</v>
      </c>
      <c r="B49" s="5" t="s">
        <v>26</v>
      </c>
      <c r="C49" s="6" t="s">
        <v>27</v>
      </c>
      <c r="D49" s="115">
        <v>10</v>
      </c>
    </row>
    <row r="50" spans="1:4" x14ac:dyDescent="0.3">
      <c r="A50" s="13" t="s">
        <v>307</v>
      </c>
      <c r="B50" s="5" t="s">
        <v>26</v>
      </c>
      <c r="C50" s="6" t="s">
        <v>27</v>
      </c>
      <c r="D50" s="115">
        <v>13</v>
      </c>
    </row>
    <row r="51" spans="1:4" x14ac:dyDescent="0.3">
      <c r="A51" s="13" t="s">
        <v>308</v>
      </c>
      <c r="B51" s="5" t="s">
        <v>26</v>
      </c>
      <c r="C51" s="6" t="s">
        <v>27</v>
      </c>
      <c r="D51" s="115">
        <v>1819</v>
      </c>
    </row>
    <row r="52" spans="1:4" x14ac:dyDescent="0.3">
      <c r="A52" s="13" t="s">
        <v>11</v>
      </c>
      <c r="B52" s="5" t="s">
        <v>26</v>
      </c>
      <c r="C52" s="6" t="s">
        <v>27</v>
      </c>
      <c r="D52" s="115">
        <v>2685</v>
      </c>
    </row>
    <row r="53" spans="1:4" x14ac:dyDescent="0.3">
      <c r="A53" s="14" t="s">
        <v>34</v>
      </c>
      <c r="B53" s="7" t="s">
        <v>26</v>
      </c>
      <c r="C53" s="8" t="s">
        <v>27</v>
      </c>
      <c r="D53" s="114">
        <v>4528</v>
      </c>
    </row>
    <row r="54" spans="1:4" x14ac:dyDescent="0.3">
      <c r="A54" s="13" t="s">
        <v>64</v>
      </c>
      <c r="B54" s="5" t="s">
        <v>18</v>
      </c>
      <c r="C54" s="6">
        <v>2</v>
      </c>
      <c r="D54" s="115">
        <v>2</v>
      </c>
    </row>
    <row r="55" spans="1:4" x14ac:dyDescent="0.3">
      <c r="A55" s="13" t="s">
        <v>65</v>
      </c>
      <c r="B55" s="5" t="s">
        <v>18</v>
      </c>
      <c r="C55" s="6">
        <v>95</v>
      </c>
      <c r="D55" s="115">
        <v>95</v>
      </c>
    </row>
    <row r="56" spans="1:4" x14ac:dyDescent="0.3">
      <c r="A56" s="13" t="s">
        <v>11</v>
      </c>
      <c r="B56" s="5" t="s">
        <v>18</v>
      </c>
      <c r="C56" s="6">
        <v>75</v>
      </c>
      <c r="D56" s="115">
        <v>75</v>
      </c>
    </row>
    <row r="57" spans="1:4" x14ac:dyDescent="0.3">
      <c r="A57" s="14" t="s">
        <v>66</v>
      </c>
      <c r="B57" s="7" t="s">
        <v>18</v>
      </c>
      <c r="C57" s="6">
        <v>172</v>
      </c>
      <c r="D57" s="115">
        <v>172</v>
      </c>
    </row>
    <row r="58" spans="1:4" x14ac:dyDescent="0.3">
      <c r="A58" s="14" t="s">
        <v>35</v>
      </c>
      <c r="B58" s="7" t="s">
        <v>15</v>
      </c>
      <c r="C58" s="6">
        <v>828</v>
      </c>
      <c r="D58" s="115">
        <v>729</v>
      </c>
    </row>
    <row r="59" spans="1:4" ht="13.5" customHeight="1" x14ac:dyDescent="0.3">
      <c r="A59" s="116" t="s">
        <v>36</v>
      </c>
      <c r="B59" s="117"/>
      <c r="C59" s="118"/>
      <c r="D59" s="119">
        <v>5429</v>
      </c>
    </row>
    <row r="60" spans="1:4" x14ac:dyDescent="0.3">
      <c r="A60" s="123" t="s">
        <v>45</v>
      </c>
      <c r="B60" s="124"/>
      <c r="C60" s="125"/>
      <c r="D60" s="122">
        <v>5429</v>
      </c>
    </row>
    <row r="61" spans="1:4" x14ac:dyDescent="0.3">
      <c r="A61" s="81" t="s">
        <v>46</v>
      </c>
      <c r="B61" s="82"/>
      <c r="C61" s="83"/>
      <c r="D61" s="84">
        <v>14092</v>
      </c>
    </row>
    <row r="62" spans="1:4" x14ac:dyDescent="0.3">
      <c r="A62" s="377" t="s">
        <v>389</v>
      </c>
      <c r="D62" s="168"/>
    </row>
    <row r="63" spans="1:4" ht="13.15" customHeight="1" x14ac:dyDescent="0.3">
      <c r="A63" s="377" t="s">
        <v>386</v>
      </c>
      <c r="D63" s="168"/>
    </row>
    <row r="64" spans="1:4" x14ac:dyDescent="0.3">
      <c r="A64" s="25"/>
    </row>
  </sheetData>
  <mergeCells count="2">
    <mergeCell ref="C2:D2"/>
    <mergeCell ref="A2:A3"/>
  </mergeCells>
  <printOptions horizontalCentered="1" verticalCentered="1"/>
  <pageMargins left="0.23622047244094491" right="0.23622047244094491" top="0.74803149606299213" bottom="0.74803149606299213" header="0.31496062992125984" footer="0.31496062992125984"/>
  <pageSetup paperSize="9" scale="5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3E49F-2111-4F01-A871-185BCEBCD515}">
  <sheetPr codeName="Sheet5">
    <pageSetUpPr fitToPage="1"/>
  </sheetPr>
  <dimension ref="A1:D72"/>
  <sheetViews>
    <sheetView showGridLines="0" view="pageBreakPreview" zoomScaleNormal="103" zoomScaleSheetLayoutView="100" workbookViewId="0">
      <pane ySplit="4" topLeftCell="A5" activePane="bottomLeft" state="frozen"/>
      <selection activeCell="J15" sqref="J15"/>
      <selection pane="bottomLeft"/>
    </sheetView>
  </sheetViews>
  <sheetFormatPr defaultColWidth="9" defaultRowHeight="13" x14ac:dyDescent="0.3"/>
  <cols>
    <col min="1" max="1" width="44.26953125" style="1" bestFit="1" customWidth="1"/>
    <col min="2" max="2" width="10" style="1" customWidth="1"/>
    <col min="3" max="3" width="8.54296875" style="1" bestFit="1" customWidth="1"/>
    <col min="4" max="4" width="11.26953125" style="1" bestFit="1" customWidth="1"/>
    <col min="5" max="16384" width="9" style="1"/>
  </cols>
  <sheetData>
    <row r="1" spans="1:4" ht="14.5" x14ac:dyDescent="0.3">
      <c r="A1" s="318" t="s">
        <v>67</v>
      </c>
      <c r="B1" s="319"/>
      <c r="C1" s="319"/>
      <c r="D1" s="319"/>
    </row>
    <row r="2" spans="1:4" ht="28.5" customHeight="1" x14ac:dyDescent="0.3">
      <c r="A2" s="446" t="s">
        <v>68</v>
      </c>
      <c r="B2" s="450"/>
      <c r="C2" s="448" t="s">
        <v>277</v>
      </c>
      <c r="D2" s="449"/>
    </row>
    <row r="3" spans="1:4" ht="22.5" customHeight="1" x14ac:dyDescent="0.3">
      <c r="A3" s="447"/>
      <c r="B3" s="451"/>
      <c r="C3" s="452" t="s">
        <v>276</v>
      </c>
      <c r="D3" s="453"/>
    </row>
    <row r="4" spans="1:4" x14ac:dyDescent="0.3">
      <c r="A4" s="447"/>
      <c r="B4" s="320" t="s">
        <v>6</v>
      </c>
      <c r="C4" s="321" t="s">
        <v>7</v>
      </c>
      <c r="D4" s="320" t="s">
        <v>8</v>
      </c>
    </row>
    <row r="5" spans="1:4" x14ac:dyDescent="0.3">
      <c r="A5" s="322" t="s">
        <v>69</v>
      </c>
      <c r="B5" s="106" t="s">
        <v>10</v>
      </c>
      <c r="C5" s="317">
        <v>374</v>
      </c>
      <c r="D5" s="314">
        <v>441</v>
      </c>
    </row>
    <row r="6" spans="1:4" x14ac:dyDescent="0.3">
      <c r="A6" s="322" t="s">
        <v>49</v>
      </c>
      <c r="B6" s="106" t="s">
        <v>10</v>
      </c>
      <c r="C6" s="317">
        <v>179</v>
      </c>
      <c r="D6" s="314">
        <v>207</v>
      </c>
    </row>
    <row r="7" spans="1:4" x14ac:dyDescent="0.3">
      <c r="A7" s="323" t="s">
        <v>70</v>
      </c>
      <c r="B7" s="106" t="s">
        <v>10</v>
      </c>
      <c r="C7" s="317">
        <v>7</v>
      </c>
      <c r="D7" s="314">
        <v>8</v>
      </c>
    </row>
    <row r="8" spans="1:4" x14ac:dyDescent="0.3">
      <c r="A8" s="324" t="s">
        <v>12</v>
      </c>
      <c r="B8" s="107" t="s">
        <v>10</v>
      </c>
      <c r="C8" s="316">
        <v>560</v>
      </c>
      <c r="D8" s="315">
        <v>656</v>
      </c>
    </row>
    <row r="9" spans="1:4" x14ac:dyDescent="0.3">
      <c r="A9" s="322" t="s">
        <v>104</v>
      </c>
      <c r="B9" s="106" t="s">
        <v>10</v>
      </c>
      <c r="C9" s="317">
        <v>31</v>
      </c>
      <c r="D9" s="314">
        <v>36</v>
      </c>
    </row>
    <row r="10" spans="1:4" x14ac:dyDescent="0.3">
      <c r="A10" s="323" t="s">
        <v>11</v>
      </c>
      <c r="B10" s="106" t="s">
        <v>10</v>
      </c>
      <c r="C10" s="317">
        <v>0</v>
      </c>
      <c r="D10" s="314">
        <v>0</v>
      </c>
    </row>
    <row r="11" spans="1:4" x14ac:dyDescent="0.3">
      <c r="A11" s="324" t="s">
        <v>270</v>
      </c>
      <c r="B11" s="107" t="s">
        <v>10</v>
      </c>
      <c r="C11" s="316">
        <v>31</v>
      </c>
      <c r="D11" s="315">
        <v>36</v>
      </c>
    </row>
    <row r="12" spans="1:4" x14ac:dyDescent="0.3">
      <c r="A12" s="322" t="s">
        <v>110</v>
      </c>
      <c r="B12" s="5" t="s">
        <v>10</v>
      </c>
      <c r="C12" s="317">
        <v>19</v>
      </c>
      <c r="D12" s="314">
        <v>22</v>
      </c>
    </row>
    <row r="13" spans="1:4" x14ac:dyDescent="0.3">
      <c r="A13" s="324" t="s">
        <v>50</v>
      </c>
      <c r="B13" s="7" t="s">
        <v>10</v>
      </c>
      <c r="C13" s="316">
        <v>22</v>
      </c>
      <c r="D13" s="315">
        <v>22</v>
      </c>
    </row>
    <row r="14" spans="1:4" x14ac:dyDescent="0.3">
      <c r="A14" s="322" t="s">
        <v>71</v>
      </c>
      <c r="B14" s="5" t="s">
        <v>18</v>
      </c>
      <c r="C14" s="317">
        <v>145</v>
      </c>
      <c r="D14" s="314">
        <v>145</v>
      </c>
    </row>
    <row r="15" spans="1:4" x14ac:dyDescent="0.3">
      <c r="A15" s="323" t="s">
        <v>11</v>
      </c>
      <c r="B15" s="5" t="s">
        <v>18</v>
      </c>
      <c r="C15" s="317">
        <v>0</v>
      </c>
      <c r="D15" s="314">
        <v>0</v>
      </c>
    </row>
    <row r="16" spans="1:4" x14ac:dyDescent="0.3">
      <c r="A16" s="324" t="s">
        <v>14</v>
      </c>
      <c r="B16" s="7" t="s">
        <v>18</v>
      </c>
      <c r="C16" s="316">
        <v>145</v>
      </c>
      <c r="D16" s="315">
        <v>145</v>
      </c>
    </row>
    <row r="17" spans="1:4" x14ac:dyDescent="0.3">
      <c r="A17" s="325" t="s">
        <v>16</v>
      </c>
      <c r="B17" s="108"/>
      <c r="C17" s="109"/>
      <c r="D17" s="110">
        <v>859</v>
      </c>
    </row>
    <row r="18" spans="1:4" x14ac:dyDescent="0.3">
      <c r="A18" s="322" t="s">
        <v>51</v>
      </c>
      <c r="B18" s="106" t="s">
        <v>18</v>
      </c>
      <c r="C18" s="317">
        <v>191</v>
      </c>
      <c r="D18" s="314">
        <v>191</v>
      </c>
    </row>
    <row r="19" spans="1:4" x14ac:dyDescent="0.3">
      <c r="A19" s="322" t="s">
        <v>52</v>
      </c>
      <c r="B19" s="106" t="s">
        <v>18</v>
      </c>
      <c r="C19" s="317">
        <v>65</v>
      </c>
      <c r="D19" s="314">
        <v>65</v>
      </c>
    </row>
    <row r="20" spans="1:4" x14ac:dyDescent="0.3">
      <c r="A20" s="323" t="s">
        <v>11</v>
      </c>
      <c r="B20" s="106" t="s">
        <v>26</v>
      </c>
      <c r="C20" s="317" t="s">
        <v>27</v>
      </c>
      <c r="D20" s="314">
        <v>53</v>
      </c>
    </row>
    <row r="21" spans="1:4" x14ac:dyDescent="0.3">
      <c r="A21" s="324" t="s">
        <v>17</v>
      </c>
      <c r="B21" s="107" t="s">
        <v>18</v>
      </c>
      <c r="C21" s="316" t="s">
        <v>27</v>
      </c>
      <c r="D21" s="315">
        <v>309</v>
      </c>
    </row>
    <row r="22" spans="1:4" x14ac:dyDescent="0.3">
      <c r="A22" s="325" t="s">
        <v>19</v>
      </c>
      <c r="B22" s="108"/>
      <c r="C22" s="109"/>
      <c r="D22" s="110">
        <v>309</v>
      </c>
    </row>
    <row r="23" spans="1:4" x14ac:dyDescent="0.3">
      <c r="A23" s="326" t="s">
        <v>20</v>
      </c>
      <c r="B23" s="127"/>
      <c r="C23" s="128"/>
      <c r="D23" s="129">
        <v>1168</v>
      </c>
    </row>
    <row r="24" spans="1:4" x14ac:dyDescent="0.3">
      <c r="A24" s="322" t="s">
        <v>72</v>
      </c>
      <c r="B24" s="106" t="s">
        <v>22</v>
      </c>
      <c r="C24" s="317">
        <v>10</v>
      </c>
      <c r="D24" s="314">
        <v>13</v>
      </c>
    </row>
    <row r="25" spans="1:4" x14ac:dyDescent="0.3">
      <c r="A25" s="322" t="s">
        <v>73</v>
      </c>
      <c r="B25" s="106" t="s">
        <v>22</v>
      </c>
      <c r="C25" s="317">
        <v>12</v>
      </c>
      <c r="D25" s="314">
        <v>17</v>
      </c>
    </row>
    <row r="26" spans="1:4" x14ac:dyDescent="0.3">
      <c r="A26" s="322" t="s">
        <v>74</v>
      </c>
      <c r="B26" s="106" t="s">
        <v>22</v>
      </c>
      <c r="C26" s="317">
        <v>5</v>
      </c>
      <c r="D26" s="314">
        <v>7</v>
      </c>
    </row>
    <row r="27" spans="1:4" x14ac:dyDescent="0.3">
      <c r="A27" s="322" t="s">
        <v>56</v>
      </c>
      <c r="B27" s="106" t="s">
        <v>22</v>
      </c>
      <c r="C27" s="317">
        <v>2</v>
      </c>
      <c r="D27" s="314">
        <v>3</v>
      </c>
    </row>
    <row r="28" spans="1:4" x14ac:dyDescent="0.3">
      <c r="A28" s="322" t="s">
        <v>57</v>
      </c>
      <c r="B28" s="106" t="s">
        <v>22</v>
      </c>
      <c r="C28" s="317">
        <v>422</v>
      </c>
      <c r="D28" s="314">
        <v>566</v>
      </c>
    </row>
    <row r="29" spans="1:4" x14ac:dyDescent="0.3">
      <c r="A29" s="322" t="s">
        <v>58</v>
      </c>
      <c r="B29" s="5" t="s">
        <v>22</v>
      </c>
      <c r="C29" s="317">
        <v>80</v>
      </c>
      <c r="D29" s="314">
        <v>107</v>
      </c>
    </row>
    <row r="30" spans="1:4" x14ac:dyDescent="0.3">
      <c r="A30" s="322" t="s">
        <v>59</v>
      </c>
      <c r="B30" s="5" t="s">
        <v>22</v>
      </c>
      <c r="C30" s="317">
        <v>52</v>
      </c>
      <c r="D30" s="314">
        <v>70</v>
      </c>
    </row>
    <row r="31" spans="1:4" x14ac:dyDescent="0.3">
      <c r="A31" s="322" t="s">
        <v>75</v>
      </c>
      <c r="B31" s="5" t="s">
        <v>22</v>
      </c>
      <c r="C31" s="317">
        <v>44</v>
      </c>
      <c r="D31" s="314">
        <v>59</v>
      </c>
    </row>
    <row r="32" spans="1:4" x14ac:dyDescent="0.3">
      <c r="A32" s="323" t="s">
        <v>11</v>
      </c>
      <c r="B32" s="106" t="s">
        <v>22</v>
      </c>
      <c r="C32" s="317">
        <v>223</v>
      </c>
      <c r="D32" s="314">
        <v>300</v>
      </c>
    </row>
    <row r="33" spans="1:4" x14ac:dyDescent="0.3">
      <c r="A33" s="324" t="s">
        <v>23</v>
      </c>
      <c r="B33" s="7" t="s">
        <v>22</v>
      </c>
      <c r="C33" s="316">
        <v>850</v>
      </c>
      <c r="D33" s="315">
        <v>1142</v>
      </c>
    </row>
    <row r="34" spans="1:4" x14ac:dyDescent="0.3">
      <c r="A34" s="322" t="s">
        <v>76</v>
      </c>
      <c r="B34" s="106" t="s">
        <v>10</v>
      </c>
      <c r="C34" s="317">
        <v>160</v>
      </c>
      <c r="D34" s="314">
        <v>186</v>
      </c>
    </row>
    <row r="35" spans="1:4" x14ac:dyDescent="0.3">
      <c r="A35" s="322" t="s">
        <v>60</v>
      </c>
      <c r="B35" s="106" t="s">
        <v>10</v>
      </c>
      <c r="C35" s="317">
        <v>40</v>
      </c>
      <c r="D35" s="314">
        <v>43</v>
      </c>
    </row>
    <row r="36" spans="1:4" x14ac:dyDescent="0.3">
      <c r="A36" s="323" t="s">
        <v>11</v>
      </c>
      <c r="B36" s="106" t="s">
        <v>26</v>
      </c>
      <c r="C36" s="317" t="s">
        <v>27</v>
      </c>
      <c r="D36" s="314">
        <v>1</v>
      </c>
    </row>
    <row r="37" spans="1:4" x14ac:dyDescent="0.3">
      <c r="A37" s="327" t="s">
        <v>28</v>
      </c>
      <c r="B37" s="107" t="s">
        <v>26</v>
      </c>
      <c r="C37" s="316" t="s">
        <v>27</v>
      </c>
      <c r="D37" s="315">
        <v>230</v>
      </c>
    </row>
    <row r="38" spans="1:4" x14ac:dyDescent="0.3">
      <c r="A38" s="322" t="s">
        <v>62</v>
      </c>
      <c r="B38" s="5" t="s">
        <v>10</v>
      </c>
      <c r="C38" s="317">
        <v>179</v>
      </c>
      <c r="D38" s="314">
        <v>204</v>
      </c>
    </row>
    <row r="39" spans="1:4" x14ac:dyDescent="0.3">
      <c r="A39" s="323" t="s">
        <v>11</v>
      </c>
      <c r="B39" s="5" t="s">
        <v>10</v>
      </c>
      <c r="C39" s="317">
        <v>40</v>
      </c>
      <c r="D39" s="314">
        <v>46</v>
      </c>
    </row>
    <row r="40" spans="1:4" x14ac:dyDescent="0.3">
      <c r="A40" s="324" t="s">
        <v>30</v>
      </c>
      <c r="B40" s="107" t="s">
        <v>10</v>
      </c>
      <c r="C40" s="316">
        <v>219</v>
      </c>
      <c r="D40" s="315">
        <v>249.76889828118755</v>
      </c>
    </row>
    <row r="41" spans="1:4" x14ac:dyDescent="0.3">
      <c r="A41" s="326" t="s">
        <v>33</v>
      </c>
      <c r="B41" s="127"/>
      <c r="C41" s="128"/>
      <c r="D41" s="129">
        <v>1622</v>
      </c>
    </row>
    <row r="42" spans="1:4" x14ac:dyDescent="0.3">
      <c r="A42" s="322" t="s">
        <v>297</v>
      </c>
      <c r="B42" s="106" t="s">
        <v>26</v>
      </c>
      <c r="C42" s="317" t="s">
        <v>27</v>
      </c>
      <c r="D42" s="314">
        <v>21</v>
      </c>
    </row>
    <row r="43" spans="1:4" x14ac:dyDescent="0.3">
      <c r="A43" s="322" t="s">
        <v>298</v>
      </c>
      <c r="B43" s="106" t="s">
        <v>26</v>
      </c>
      <c r="C43" s="317" t="s">
        <v>27</v>
      </c>
      <c r="D43" s="314">
        <v>405</v>
      </c>
    </row>
    <row r="44" spans="1:4" x14ac:dyDescent="0.3">
      <c r="A44" s="322" t="s">
        <v>307</v>
      </c>
      <c r="B44" s="106" t="s">
        <v>26</v>
      </c>
      <c r="C44" s="317" t="s">
        <v>27</v>
      </c>
      <c r="D44" s="314">
        <v>829</v>
      </c>
    </row>
    <row r="45" spans="1:4" x14ac:dyDescent="0.3">
      <c r="A45" s="322" t="s">
        <v>308</v>
      </c>
      <c r="B45" s="106" t="s">
        <v>26</v>
      </c>
      <c r="C45" s="317" t="s">
        <v>27</v>
      </c>
      <c r="D45" s="314">
        <v>371</v>
      </c>
    </row>
    <row r="46" spans="1:4" x14ac:dyDescent="0.3">
      <c r="A46" s="323" t="s">
        <v>11</v>
      </c>
      <c r="B46" s="106" t="s">
        <v>26</v>
      </c>
      <c r="C46" s="317" t="s">
        <v>27</v>
      </c>
      <c r="D46" s="314">
        <v>1446</v>
      </c>
    </row>
    <row r="47" spans="1:4" x14ac:dyDescent="0.3">
      <c r="A47" s="324" t="s">
        <v>34</v>
      </c>
      <c r="B47" s="107" t="s">
        <v>26</v>
      </c>
      <c r="C47" s="316" t="s">
        <v>27</v>
      </c>
      <c r="D47" s="315">
        <v>3072</v>
      </c>
    </row>
    <row r="48" spans="1:4" x14ac:dyDescent="0.3">
      <c r="A48" s="322" t="s">
        <v>77</v>
      </c>
      <c r="B48" s="106" t="s">
        <v>18</v>
      </c>
      <c r="C48" s="317">
        <v>2</v>
      </c>
      <c r="D48" s="314">
        <v>2</v>
      </c>
    </row>
    <row r="49" spans="1:4" x14ac:dyDescent="0.3">
      <c r="A49" s="322" t="s">
        <v>64</v>
      </c>
      <c r="B49" s="106" t="s">
        <v>18</v>
      </c>
      <c r="C49" s="317">
        <v>143</v>
      </c>
      <c r="D49" s="314">
        <v>143</v>
      </c>
    </row>
    <row r="50" spans="1:4" x14ac:dyDescent="0.3">
      <c r="A50" s="322" t="s">
        <v>65</v>
      </c>
      <c r="B50" s="106" t="s">
        <v>18</v>
      </c>
      <c r="C50" s="317">
        <v>93</v>
      </c>
      <c r="D50" s="314">
        <v>93</v>
      </c>
    </row>
    <row r="51" spans="1:4" x14ac:dyDescent="0.3">
      <c r="A51" s="323" t="s">
        <v>11</v>
      </c>
      <c r="B51" s="106" t="s">
        <v>18</v>
      </c>
      <c r="C51" s="317">
        <v>16</v>
      </c>
      <c r="D51" s="314">
        <v>16</v>
      </c>
    </row>
    <row r="52" spans="1:4" x14ac:dyDescent="0.3">
      <c r="A52" s="324" t="s">
        <v>66</v>
      </c>
      <c r="B52" s="107" t="s">
        <v>18</v>
      </c>
      <c r="C52" s="316">
        <v>254</v>
      </c>
      <c r="D52" s="315">
        <v>254</v>
      </c>
    </row>
    <row r="53" spans="1:4" x14ac:dyDescent="0.3">
      <c r="A53" s="324" t="s">
        <v>35</v>
      </c>
      <c r="B53" s="107" t="s">
        <v>15</v>
      </c>
      <c r="C53" s="316">
        <v>967</v>
      </c>
      <c r="D53" s="315">
        <v>639</v>
      </c>
    </row>
    <row r="54" spans="1:4" x14ac:dyDescent="0.3">
      <c r="A54" s="325" t="s">
        <v>36</v>
      </c>
      <c r="B54" s="108"/>
      <c r="C54" s="109"/>
      <c r="D54" s="110">
        <v>3965</v>
      </c>
    </row>
    <row r="55" spans="1:4" x14ac:dyDescent="0.3">
      <c r="A55" s="324" t="s">
        <v>37</v>
      </c>
      <c r="B55" s="107" t="s">
        <v>18</v>
      </c>
      <c r="C55" s="316">
        <v>1565</v>
      </c>
      <c r="D55" s="315">
        <v>1565</v>
      </c>
    </row>
    <row r="56" spans="1:4" x14ac:dyDescent="0.3">
      <c r="A56" s="324" t="s">
        <v>38</v>
      </c>
      <c r="B56" s="107" t="s">
        <v>10</v>
      </c>
      <c r="C56" s="316">
        <v>429</v>
      </c>
      <c r="D56" s="315">
        <v>499</v>
      </c>
    </row>
    <row r="57" spans="1:4" x14ac:dyDescent="0.3">
      <c r="A57" s="322" t="s">
        <v>39</v>
      </c>
      <c r="B57" s="106" t="s">
        <v>18</v>
      </c>
      <c r="C57" s="317">
        <v>60</v>
      </c>
      <c r="D57" s="314">
        <v>60</v>
      </c>
    </row>
    <row r="58" spans="1:4" x14ac:dyDescent="0.3">
      <c r="A58" s="323" t="s">
        <v>41</v>
      </c>
      <c r="B58" s="106" t="s">
        <v>26</v>
      </c>
      <c r="C58" s="317" t="s">
        <v>27</v>
      </c>
      <c r="D58" s="314">
        <v>407</v>
      </c>
    </row>
    <row r="59" spans="1:4" x14ac:dyDescent="0.3">
      <c r="A59" s="322" t="s">
        <v>42</v>
      </c>
      <c r="B59" s="106" t="s">
        <v>26</v>
      </c>
      <c r="C59" s="317" t="s">
        <v>27</v>
      </c>
      <c r="D59" s="314">
        <v>60</v>
      </c>
    </row>
    <row r="60" spans="1:4" x14ac:dyDescent="0.3">
      <c r="A60" s="322" t="s">
        <v>43</v>
      </c>
      <c r="B60" s="106" t="s">
        <v>26</v>
      </c>
      <c r="C60" s="317" t="s">
        <v>27</v>
      </c>
      <c r="D60" s="314">
        <v>86</v>
      </c>
    </row>
    <row r="61" spans="1:4" x14ac:dyDescent="0.3">
      <c r="A61" s="322" t="s">
        <v>40</v>
      </c>
      <c r="B61" s="106" t="s">
        <v>26</v>
      </c>
      <c r="C61" s="317" t="s">
        <v>27</v>
      </c>
      <c r="D61" s="314">
        <v>36</v>
      </c>
    </row>
    <row r="62" spans="1:4" x14ac:dyDescent="0.3">
      <c r="A62" s="322" t="s">
        <v>145</v>
      </c>
      <c r="B62" s="106" t="s">
        <v>26</v>
      </c>
      <c r="C62" s="317" t="s">
        <v>27</v>
      </c>
      <c r="D62" s="314">
        <v>12</v>
      </c>
    </row>
    <row r="63" spans="1:4" x14ac:dyDescent="0.3">
      <c r="A63" s="322" t="s">
        <v>78</v>
      </c>
      <c r="B63" s="106" t="s">
        <v>26</v>
      </c>
      <c r="C63" s="317" t="s">
        <v>27</v>
      </c>
      <c r="D63" s="314">
        <v>10</v>
      </c>
    </row>
    <row r="64" spans="1:4" x14ac:dyDescent="0.3">
      <c r="A64" s="323" t="s">
        <v>11</v>
      </c>
      <c r="B64" s="106" t="s">
        <v>26</v>
      </c>
      <c r="C64" s="317" t="s">
        <v>27</v>
      </c>
      <c r="D64" s="314">
        <v>46</v>
      </c>
    </row>
    <row r="65" spans="1:4" x14ac:dyDescent="0.3">
      <c r="A65" s="325" t="s">
        <v>44</v>
      </c>
      <c r="B65" s="108"/>
      <c r="C65" s="109"/>
      <c r="D65" s="110">
        <v>2781</v>
      </c>
    </row>
    <row r="66" spans="1:4" x14ac:dyDescent="0.3">
      <c r="A66" s="326" t="s">
        <v>45</v>
      </c>
      <c r="B66" s="127"/>
      <c r="C66" s="128"/>
      <c r="D66" s="129">
        <v>6746</v>
      </c>
    </row>
    <row r="67" spans="1:4" x14ac:dyDescent="0.3">
      <c r="A67" s="328" t="s">
        <v>46</v>
      </c>
      <c r="B67" s="111"/>
      <c r="C67" s="112"/>
      <c r="D67" s="290">
        <v>9536</v>
      </c>
    </row>
    <row r="68" spans="1:4" ht="13.15" customHeight="1" x14ac:dyDescent="0.3">
      <c r="A68" s="329" t="s">
        <v>79</v>
      </c>
      <c r="B68" s="330"/>
      <c r="C68" s="332"/>
      <c r="D68" s="331"/>
    </row>
    <row r="69" spans="1:4" x14ac:dyDescent="0.3">
      <c r="A69" s="285"/>
      <c r="B69" s="286"/>
      <c r="C69" s="285"/>
      <c r="D69" s="287"/>
    </row>
    <row r="71" spans="1:4" x14ac:dyDescent="0.3">
      <c r="D71" s="167"/>
    </row>
    <row r="72" spans="1:4" x14ac:dyDescent="0.3">
      <c r="C72" s="4"/>
      <c r="D72" s="192"/>
    </row>
  </sheetData>
  <mergeCells count="4">
    <mergeCell ref="A2:A4"/>
    <mergeCell ref="C2:D2"/>
    <mergeCell ref="B2:B3"/>
    <mergeCell ref="C3:D3"/>
  </mergeCells>
  <printOptions horizontalCentered="1" verticalCentered="1"/>
  <pageMargins left="0.23622047244094491" right="0.23622047244094491" top="0.74803149606299213" bottom="0.74803149606299213" header="0.31496062992125984" footer="0.31496062992125984"/>
  <pageSetup paperSize="9" scale="5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E83A12-ED27-442F-92A2-F420D0AA40C2}">
  <sheetPr codeName="Sheet6">
    <tabColor theme="4"/>
    <pageSetUpPr fitToPage="1"/>
  </sheetPr>
  <dimension ref="B2:N25"/>
  <sheetViews>
    <sheetView showGridLines="0" view="pageBreakPreview" zoomScaleNormal="100" zoomScaleSheetLayoutView="100" workbookViewId="0"/>
  </sheetViews>
  <sheetFormatPr defaultRowHeight="14.5" x14ac:dyDescent="0.35"/>
  <cols>
    <col min="1" max="1" width="1.81640625" customWidth="1"/>
    <col min="2" max="2" width="16.81640625" customWidth="1"/>
  </cols>
  <sheetData>
    <row r="2" spans="2:2" x14ac:dyDescent="0.35">
      <c r="B2" s="76" t="s">
        <v>1</v>
      </c>
    </row>
    <row r="6" spans="2:2" ht="36" x14ac:dyDescent="0.8">
      <c r="B6" s="78" t="s">
        <v>80</v>
      </c>
    </row>
    <row r="13" spans="2:2" ht="18.5" x14ac:dyDescent="0.45">
      <c r="B13" s="48"/>
    </row>
    <row r="17" spans="2:14" x14ac:dyDescent="0.35">
      <c r="B17" s="49"/>
    </row>
    <row r="24" spans="2:14" x14ac:dyDescent="0.35">
      <c r="B24" s="50"/>
      <c r="C24" s="50"/>
      <c r="D24" s="50"/>
      <c r="E24" s="50"/>
      <c r="F24" s="50"/>
      <c r="G24" s="50"/>
      <c r="H24" s="50"/>
      <c r="I24" s="50"/>
      <c r="J24" s="50"/>
      <c r="K24" s="50"/>
      <c r="L24" s="50"/>
      <c r="M24" s="50"/>
      <c r="N24" s="50"/>
    </row>
    <row r="25" spans="2:14" x14ac:dyDescent="0.35">
      <c r="B25" s="51" t="s">
        <v>3</v>
      </c>
    </row>
  </sheetData>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78D13-5A60-49FC-B079-998F1FADBFCF}">
  <sheetPr codeName="Sheet8">
    <pageSetUpPr fitToPage="1"/>
  </sheetPr>
  <dimension ref="A1:R61"/>
  <sheetViews>
    <sheetView showGridLines="0" view="pageBreakPreview" zoomScaleNormal="100" zoomScaleSheetLayoutView="100" workbookViewId="0">
      <pane ySplit="3" topLeftCell="A4" activePane="bottomLeft" state="frozen"/>
      <selection activeCell="K27" sqref="K27"/>
      <selection pane="bottomLeft"/>
    </sheetView>
  </sheetViews>
  <sheetFormatPr defaultColWidth="8.7265625" defaultRowHeight="13" x14ac:dyDescent="0.35"/>
  <cols>
    <col min="1" max="1" width="33" style="15" customWidth="1"/>
    <col min="2" max="4" width="8.7265625" style="15" customWidth="1"/>
    <col min="5" max="5" width="9.26953125" style="15" bestFit="1" customWidth="1"/>
    <col min="6" max="8" width="8.7265625" style="15" customWidth="1"/>
    <col min="9" max="9" width="9.54296875" style="15" customWidth="1"/>
    <col min="10" max="10" width="15" style="15" bestFit="1" customWidth="1"/>
    <col min="11" max="11" width="13.54296875" style="15" bestFit="1" customWidth="1"/>
    <col min="12" max="12" width="6.81640625" style="16" customWidth="1"/>
    <col min="13" max="14" width="6.81640625" style="15" customWidth="1"/>
    <col min="15" max="15" width="6.81640625" style="16" customWidth="1"/>
    <col min="16" max="18" width="6.81640625" style="15" customWidth="1"/>
    <col min="19" max="16384" width="8.7265625" style="15"/>
  </cols>
  <sheetData>
    <row r="1" spans="1:18" ht="14.5" x14ac:dyDescent="0.35">
      <c r="A1" s="92" t="s">
        <v>20</v>
      </c>
      <c r="B1" s="458"/>
      <c r="C1" s="458"/>
      <c r="D1" s="458"/>
      <c r="E1" s="458"/>
      <c r="F1" s="458"/>
      <c r="G1" s="458"/>
      <c r="H1" s="458"/>
      <c r="I1" s="104"/>
      <c r="J1" s="291"/>
      <c r="K1" s="291"/>
      <c r="L1" s="459"/>
      <c r="M1" s="459"/>
      <c r="N1" s="459"/>
      <c r="O1" s="459"/>
      <c r="P1" s="459"/>
      <c r="Q1" s="459"/>
      <c r="R1" s="459"/>
    </row>
    <row r="2" spans="1:18" ht="16.5" customHeight="1" x14ac:dyDescent="0.35">
      <c r="A2" s="460" t="s">
        <v>5</v>
      </c>
      <c r="B2" s="85"/>
      <c r="C2" s="461" t="s">
        <v>81</v>
      </c>
      <c r="D2" s="461"/>
      <c r="E2" s="461"/>
      <c r="F2" s="462" t="s">
        <v>82</v>
      </c>
      <c r="G2" s="462"/>
      <c r="H2" s="462"/>
      <c r="I2" s="85"/>
      <c r="J2" s="461" t="s">
        <v>83</v>
      </c>
      <c r="K2" s="461"/>
      <c r="L2" s="462" t="s">
        <v>84</v>
      </c>
      <c r="M2" s="462"/>
      <c r="N2" s="462"/>
      <c r="O2" s="462" t="s">
        <v>85</v>
      </c>
      <c r="P2" s="462"/>
      <c r="Q2" s="462"/>
      <c r="R2" s="85"/>
    </row>
    <row r="3" spans="1:18" ht="25" x14ac:dyDescent="0.35">
      <c r="A3" s="460"/>
      <c r="B3" s="85" t="s">
        <v>86</v>
      </c>
      <c r="C3" s="87" t="s">
        <v>87</v>
      </c>
      <c r="D3" s="87" t="s">
        <v>88</v>
      </c>
      <c r="E3" s="103" t="s">
        <v>89</v>
      </c>
      <c r="F3" s="103" t="s">
        <v>90</v>
      </c>
      <c r="G3" s="87" t="s">
        <v>91</v>
      </c>
      <c r="H3" s="87" t="s">
        <v>46</v>
      </c>
      <c r="I3" s="87" t="s">
        <v>293</v>
      </c>
      <c r="J3" s="86" t="s">
        <v>93</v>
      </c>
      <c r="K3" s="87" t="s">
        <v>263</v>
      </c>
      <c r="L3" s="87" t="s">
        <v>46</v>
      </c>
      <c r="M3" s="87" t="s">
        <v>94</v>
      </c>
      <c r="N3" s="87" t="s">
        <v>95</v>
      </c>
      <c r="O3" s="87" t="s">
        <v>96</v>
      </c>
      <c r="P3" s="87" t="s">
        <v>97</v>
      </c>
      <c r="Q3" s="87" t="s">
        <v>98</v>
      </c>
      <c r="R3" s="87" t="s">
        <v>267</v>
      </c>
    </row>
    <row r="4" spans="1:18" ht="18" customHeight="1" x14ac:dyDescent="0.35">
      <c r="A4" s="197" t="s">
        <v>99</v>
      </c>
      <c r="B4" s="198"/>
      <c r="C4" s="17"/>
      <c r="D4" s="17"/>
      <c r="E4" s="17"/>
      <c r="F4" s="199"/>
      <c r="G4" s="200"/>
      <c r="H4" s="200"/>
      <c r="I4" s="68"/>
      <c r="K4" s="17"/>
      <c r="L4" s="34"/>
      <c r="M4" s="34"/>
      <c r="N4" s="17"/>
      <c r="O4" s="34"/>
      <c r="P4" s="34"/>
      <c r="Q4" s="17"/>
      <c r="R4" s="202"/>
    </row>
    <row r="5" spans="1:18" ht="13.5" customHeight="1" x14ac:dyDescent="0.35">
      <c r="A5" s="18" t="s">
        <v>48</v>
      </c>
      <c r="B5" s="203" t="s">
        <v>10</v>
      </c>
      <c r="C5" s="20">
        <v>42125</v>
      </c>
      <c r="D5" s="20">
        <v>43250</v>
      </c>
      <c r="E5" s="19" t="s">
        <v>100</v>
      </c>
      <c r="F5" s="66">
        <v>2482</v>
      </c>
      <c r="G5" s="66">
        <v>500</v>
      </c>
      <c r="H5" s="66">
        <v>2982</v>
      </c>
      <c r="I5" s="66">
        <v>2598</v>
      </c>
      <c r="J5" s="164">
        <v>205</v>
      </c>
      <c r="K5" s="164">
        <v>60</v>
      </c>
      <c r="L5" s="280">
        <v>5781</v>
      </c>
      <c r="M5" s="66">
        <v>5534</v>
      </c>
      <c r="N5" s="66">
        <v>247</v>
      </c>
      <c r="O5" s="135">
        <v>2.2000000000000002</v>
      </c>
      <c r="P5" s="134">
        <v>2.2599999999999998</v>
      </c>
      <c r="Q5" s="204">
        <v>0.22900000000000001</v>
      </c>
      <c r="R5" s="202">
        <v>2.0492005131499695</v>
      </c>
    </row>
    <row r="6" spans="1:18" ht="13.5" customHeight="1" x14ac:dyDescent="0.35">
      <c r="A6" s="18" t="s">
        <v>69</v>
      </c>
      <c r="B6" s="203" t="s">
        <v>10</v>
      </c>
      <c r="C6" s="20">
        <v>43221</v>
      </c>
      <c r="D6" s="20">
        <v>44314</v>
      </c>
      <c r="E6" s="19" t="s">
        <v>100</v>
      </c>
      <c r="F6" s="66">
        <v>4000</v>
      </c>
      <c r="G6" s="66">
        <v>500</v>
      </c>
      <c r="H6" s="66">
        <v>4500</v>
      </c>
      <c r="I6" s="66">
        <v>3687</v>
      </c>
      <c r="J6" s="164">
        <v>1800</v>
      </c>
      <c r="K6" s="164">
        <v>329</v>
      </c>
      <c r="L6" s="280">
        <v>7534</v>
      </c>
      <c r="M6" s="66">
        <v>5249</v>
      </c>
      <c r="N6" s="66">
        <v>2285</v>
      </c>
      <c r="O6" s="135">
        <v>2</v>
      </c>
      <c r="P6" s="134">
        <v>2.48</v>
      </c>
      <c r="Q6" s="204">
        <v>0.17</v>
      </c>
      <c r="R6" s="202">
        <v>1.33</v>
      </c>
    </row>
    <row r="7" spans="1:18" ht="13.5" customHeight="1" x14ac:dyDescent="0.35">
      <c r="A7" s="18" t="s">
        <v>49</v>
      </c>
      <c r="B7" s="203" t="s">
        <v>10</v>
      </c>
      <c r="C7" s="20">
        <v>44316</v>
      </c>
      <c r="D7" s="20">
        <v>45867</v>
      </c>
      <c r="E7" s="19" t="s">
        <v>100</v>
      </c>
      <c r="F7" s="66">
        <v>7662</v>
      </c>
      <c r="G7" s="66">
        <v>415</v>
      </c>
      <c r="H7" s="66">
        <v>8077</v>
      </c>
      <c r="I7" s="66">
        <v>6988</v>
      </c>
      <c r="J7" s="164">
        <v>7876</v>
      </c>
      <c r="K7" s="164">
        <v>607</v>
      </c>
      <c r="L7" s="280">
        <v>10299</v>
      </c>
      <c r="M7" s="66">
        <v>686</v>
      </c>
      <c r="N7" s="66">
        <v>9613</v>
      </c>
      <c r="O7" s="135">
        <v>1.5</v>
      </c>
      <c r="P7" s="134">
        <v>4.92</v>
      </c>
      <c r="Q7" s="204">
        <v>0.16200000000000001</v>
      </c>
      <c r="R7" s="202">
        <v>0.15</v>
      </c>
    </row>
    <row r="8" spans="1:18" ht="13.5" customHeight="1" x14ac:dyDescent="0.35">
      <c r="A8" s="18" t="s">
        <v>9</v>
      </c>
      <c r="B8" s="203" t="s">
        <v>10</v>
      </c>
      <c r="C8" s="20">
        <v>45627</v>
      </c>
      <c r="D8" s="20">
        <v>48121</v>
      </c>
      <c r="E8" s="19" t="s">
        <v>102</v>
      </c>
      <c r="F8" s="66">
        <v>8722</v>
      </c>
      <c r="G8" s="66">
        <v>500</v>
      </c>
      <c r="H8" s="66">
        <f>G8+F8</f>
        <v>9222</v>
      </c>
      <c r="I8" s="66">
        <v>1335</v>
      </c>
      <c r="J8" s="164">
        <v>10077</v>
      </c>
      <c r="K8" s="164">
        <v>10</v>
      </c>
      <c r="L8" s="280">
        <v>1505</v>
      </c>
      <c r="M8" s="164">
        <v>23</v>
      </c>
      <c r="N8" s="66">
        <v>1482</v>
      </c>
      <c r="O8" s="135">
        <v>1.1000000000000001</v>
      </c>
      <c r="P8" s="61">
        <v>0</v>
      </c>
      <c r="Q8" s="204">
        <v>0.378</v>
      </c>
      <c r="R8" s="152">
        <v>0</v>
      </c>
    </row>
    <row r="9" spans="1:18" x14ac:dyDescent="0.35">
      <c r="A9" s="105" t="s">
        <v>11</v>
      </c>
      <c r="B9" s="203"/>
      <c r="C9" s="19"/>
      <c r="D9" s="19"/>
      <c r="E9" s="19"/>
      <c r="F9" s="255"/>
      <c r="G9" s="256"/>
      <c r="H9" s="256"/>
      <c r="I9" s="256"/>
      <c r="J9" s="164">
        <v>852</v>
      </c>
      <c r="K9" s="164">
        <v>141</v>
      </c>
      <c r="L9" s="276"/>
      <c r="M9" s="256"/>
      <c r="N9" s="256"/>
      <c r="O9" s="159"/>
      <c r="P9" s="136"/>
      <c r="Q9" s="211"/>
      <c r="R9" s="202"/>
    </row>
    <row r="10" spans="1:18" s="221" customFormat="1" ht="13.5" customHeight="1" x14ac:dyDescent="0.35">
      <c r="A10" s="21" t="s">
        <v>12</v>
      </c>
      <c r="B10" s="206"/>
      <c r="C10" s="23"/>
      <c r="D10" s="23"/>
      <c r="E10" s="23"/>
      <c r="F10" s="257"/>
      <c r="G10" s="258"/>
      <c r="H10" s="258"/>
      <c r="I10" s="258"/>
      <c r="J10" s="233">
        <v>20810</v>
      </c>
      <c r="K10" s="233">
        <v>1147</v>
      </c>
      <c r="L10" s="258"/>
      <c r="M10" s="258"/>
      <c r="N10" s="258"/>
      <c r="O10" s="137"/>
      <c r="P10" s="137"/>
      <c r="Q10" s="207"/>
      <c r="R10" s="153"/>
    </row>
    <row r="11" spans="1:18" ht="13.5" customHeight="1" x14ac:dyDescent="0.35">
      <c r="A11" s="197" t="s">
        <v>103</v>
      </c>
      <c r="B11" s="198"/>
      <c r="C11" s="17"/>
      <c r="D11" s="17"/>
      <c r="E11" s="17"/>
      <c r="F11" s="259"/>
      <c r="G11" s="234"/>
      <c r="H11" s="234"/>
      <c r="I11" s="234"/>
      <c r="J11" s="234"/>
      <c r="K11" s="234"/>
      <c r="L11" s="277"/>
      <c r="M11" s="234"/>
      <c r="N11" s="234"/>
      <c r="O11" s="160"/>
      <c r="P11" s="139"/>
      <c r="Q11" s="222"/>
      <c r="R11" s="202"/>
    </row>
    <row r="12" spans="1:18" ht="13.5" customHeight="1" x14ac:dyDescent="0.35">
      <c r="A12" s="105" t="s">
        <v>104</v>
      </c>
      <c r="B12" s="203" t="s">
        <v>10</v>
      </c>
      <c r="C12" s="20">
        <v>43595</v>
      </c>
      <c r="D12" s="20">
        <v>45454</v>
      </c>
      <c r="E12" s="19" t="s">
        <v>100</v>
      </c>
      <c r="F12" s="66">
        <v>898</v>
      </c>
      <c r="G12" s="66">
        <v>100</v>
      </c>
      <c r="H12" s="66">
        <v>998</v>
      </c>
      <c r="I12" s="66">
        <v>884</v>
      </c>
      <c r="J12" s="164">
        <v>675</v>
      </c>
      <c r="K12" s="164">
        <v>164</v>
      </c>
      <c r="L12" s="280">
        <v>1636</v>
      </c>
      <c r="M12" s="66">
        <v>687</v>
      </c>
      <c r="N12" s="66">
        <v>949</v>
      </c>
      <c r="O12" s="135">
        <v>1.9</v>
      </c>
      <c r="P12" s="134">
        <v>2.48</v>
      </c>
      <c r="Q12" s="204">
        <v>0.22900000000000001</v>
      </c>
      <c r="R12" s="202">
        <v>0.73</v>
      </c>
    </row>
    <row r="13" spans="1:18" ht="22.5" customHeight="1" x14ac:dyDescent="0.35">
      <c r="A13" s="105" t="s">
        <v>105</v>
      </c>
      <c r="B13" s="203" t="s">
        <v>10</v>
      </c>
      <c r="C13" s="20">
        <v>45108</v>
      </c>
      <c r="D13" s="20">
        <v>47016</v>
      </c>
      <c r="E13" s="214" t="s">
        <v>106</v>
      </c>
      <c r="F13" s="66">
        <v>2517</v>
      </c>
      <c r="G13" s="66">
        <v>57</v>
      </c>
      <c r="H13" s="66">
        <f>G13+F13</f>
        <v>2574</v>
      </c>
      <c r="I13" s="66">
        <v>1200</v>
      </c>
      <c r="J13" s="164">
        <v>2888</v>
      </c>
      <c r="K13" s="164">
        <v>18</v>
      </c>
      <c r="L13" s="280">
        <v>1564</v>
      </c>
      <c r="M13" s="66">
        <v>315</v>
      </c>
      <c r="N13" s="66">
        <v>1249</v>
      </c>
      <c r="O13" s="135">
        <v>1.3</v>
      </c>
      <c r="P13" s="134">
        <v>2.4500000000000002</v>
      </c>
      <c r="Q13" s="204">
        <v>0.29899999999999999</v>
      </c>
      <c r="R13" s="202">
        <v>0.28999999999999998</v>
      </c>
    </row>
    <row r="14" spans="1:18" x14ac:dyDescent="0.35">
      <c r="A14" s="105" t="s">
        <v>11</v>
      </c>
      <c r="B14" s="203"/>
      <c r="C14" s="19"/>
      <c r="D14" s="19"/>
      <c r="E14" s="19"/>
      <c r="F14" s="255"/>
      <c r="G14" s="256"/>
      <c r="H14" s="256"/>
      <c r="I14" s="256"/>
      <c r="J14" s="164">
        <v>0</v>
      </c>
      <c r="K14" s="164">
        <v>0</v>
      </c>
      <c r="L14" s="276"/>
      <c r="M14" s="256"/>
      <c r="N14" s="256"/>
      <c r="O14" s="159"/>
      <c r="P14" s="136"/>
      <c r="Q14" s="211"/>
      <c r="R14" s="202"/>
    </row>
    <row r="15" spans="1:18" s="221" customFormat="1" ht="13.5" customHeight="1" x14ac:dyDescent="0.35">
      <c r="A15" s="21" t="s">
        <v>13</v>
      </c>
      <c r="B15" s="206"/>
      <c r="C15" s="23"/>
      <c r="D15" s="23"/>
      <c r="E15" s="23"/>
      <c r="F15" s="257"/>
      <c r="G15" s="233"/>
      <c r="H15" s="233"/>
      <c r="I15" s="258"/>
      <c r="J15" s="233">
        <v>3563</v>
      </c>
      <c r="K15" s="233">
        <v>182</v>
      </c>
      <c r="L15" s="233"/>
      <c r="M15" s="258"/>
      <c r="N15" s="258"/>
      <c r="O15" s="140"/>
      <c r="P15" s="137"/>
      <c r="Q15" s="207"/>
      <c r="R15" s="153"/>
    </row>
    <row r="16" spans="1:18" ht="13.5" customHeight="1" x14ac:dyDescent="0.35">
      <c r="A16" s="197" t="s">
        <v>108</v>
      </c>
      <c r="B16" s="198"/>
      <c r="C16" s="17"/>
      <c r="D16" s="17"/>
      <c r="E16" s="17"/>
      <c r="F16" s="259"/>
      <c r="G16" s="234"/>
      <c r="H16" s="234"/>
      <c r="I16" s="234"/>
      <c r="J16" s="234"/>
      <c r="K16" s="234"/>
      <c r="L16" s="277"/>
      <c r="M16" s="234"/>
      <c r="N16" s="234"/>
      <c r="O16" s="160"/>
      <c r="P16" s="139"/>
      <c r="Q16" s="222"/>
      <c r="R16" s="202"/>
    </row>
    <row r="17" spans="1:18" ht="27.75" customHeight="1" x14ac:dyDescent="0.35">
      <c r="A17" s="105" t="s">
        <v>109</v>
      </c>
      <c r="B17" s="203" t="s">
        <v>10</v>
      </c>
      <c r="C17" s="20">
        <v>42794</v>
      </c>
      <c r="D17" s="20">
        <v>44620</v>
      </c>
      <c r="E17" s="19" t="s">
        <v>100</v>
      </c>
      <c r="F17" s="164">
        <v>305.58620999999999</v>
      </c>
      <c r="G17" s="260">
        <v>0</v>
      </c>
      <c r="H17" s="164">
        <v>305.58620999999999</v>
      </c>
      <c r="I17" s="164">
        <v>594.57108454000002</v>
      </c>
      <c r="J17" s="164">
        <v>0</v>
      </c>
      <c r="K17" s="164">
        <v>0</v>
      </c>
      <c r="L17" s="264">
        <v>774</v>
      </c>
      <c r="M17" s="164">
        <v>425</v>
      </c>
      <c r="N17" s="164">
        <v>349</v>
      </c>
      <c r="O17" s="133" t="s">
        <v>192</v>
      </c>
      <c r="P17" s="163">
        <v>0.46</v>
      </c>
      <c r="Q17" s="204">
        <v>7.0000000000000007E-2</v>
      </c>
      <c r="R17" s="202">
        <v>0.11</v>
      </c>
    </row>
    <row r="18" spans="1:18" ht="13.5" customHeight="1" x14ac:dyDescent="0.35">
      <c r="A18" s="105" t="s">
        <v>110</v>
      </c>
      <c r="B18" s="203" t="s">
        <v>10</v>
      </c>
      <c r="C18" s="20">
        <v>44099</v>
      </c>
      <c r="D18" s="20">
        <v>45741</v>
      </c>
      <c r="E18" s="19" t="s">
        <v>100</v>
      </c>
      <c r="F18" s="164">
        <v>529.79200000000003</v>
      </c>
      <c r="G18" s="164">
        <v>100</v>
      </c>
      <c r="H18" s="164">
        <v>629.79200000000003</v>
      </c>
      <c r="I18" s="164">
        <v>488.47721312956224</v>
      </c>
      <c r="J18" s="164">
        <v>489</v>
      </c>
      <c r="K18" s="164">
        <v>124</v>
      </c>
      <c r="L18" s="264">
        <v>752</v>
      </c>
      <c r="M18" s="164">
        <v>186</v>
      </c>
      <c r="N18" s="164">
        <v>566</v>
      </c>
      <c r="O18" s="133">
        <v>1.3184010049999999</v>
      </c>
      <c r="P18" s="163">
        <v>1.3434959310000001</v>
      </c>
      <c r="Q18" s="204">
        <v>0.13</v>
      </c>
      <c r="R18" s="202">
        <v>7.0000000000000007E-2</v>
      </c>
    </row>
    <row r="19" spans="1:18" s="221" customFormat="1" ht="13.5" customHeight="1" x14ac:dyDescent="0.35">
      <c r="A19" s="21" t="s">
        <v>111</v>
      </c>
      <c r="B19" s="206"/>
      <c r="C19" s="23"/>
      <c r="D19" s="23"/>
      <c r="E19" s="23"/>
      <c r="F19" s="257"/>
      <c r="G19" s="258"/>
      <c r="H19" s="258"/>
      <c r="I19" s="258"/>
      <c r="J19" s="233">
        <v>489</v>
      </c>
      <c r="K19" s="233">
        <v>124</v>
      </c>
      <c r="L19" s="258"/>
      <c r="M19" s="258"/>
      <c r="N19" s="258"/>
      <c r="O19" s="137"/>
      <c r="P19" s="137"/>
      <c r="Q19" s="207"/>
      <c r="R19" s="153"/>
    </row>
    <row r="20" spans="1:18" ht="13.5" customHeight="1" x14ac:dyDescent="0.35">
      <c r="A20" s="197" t="s">
        <v>112</v>
      </c>
      <c r="B20" s="198"/>
      <c r="C20" s="17"/>
      <c r="D20" s="17"/>
      <c r="E20" s="17"/>
      <c r="F20" s="259"/>
      <c r="G20" s="234"/>
      <c r="H20" s="234"/>
      <c r="I20" s="234"/>
      <c r="J20" s="234"/>
      <c r="K20" s="234"/>
      <c r="L20" s="277"/>
      <c r="M20" s="234"/>
      <c r="N20" s="234"/>
      <c r="O20" s="160"/>
      <c r="P20" s="139"/>
      <c r="Q20" s="222"/>
      <c r="R20" s="202"/>
    </row>
    <row r="21" spans="1:18" ht="13.5" customHeight="1" x14ac:dyDescent="0.35">
      <c r="A21" s="105" t="s">
        <v>113</v>
      </c>
      <c r="B21" s="203" t="s">
        <v>18</v>
      </c>
      <c r="C21" s="20">
        <v>41821</v>
      </c>
      <c r="D21" s="20">
        <v>43831</v>
      </c>
      <c r="E21" s="19" t="s">
        <v>100</v>
      </c>
      <c r="F21" s="164">
        <v>484.9</v>
      </c>
      <c r="G21" s="164">
        <v>200</v>
      </c>
      <c r="H21" s="164">
        <v>684.9</v>
      </c>
      <c r="I21" s="66">
        <v>440.35695197000001</v>
      </c>
      <c r="J21" s="164">
        <v>95</v>
      </c>
      <c r="K21" s="164">
        <v>58</v>
      </c>
      <c r="L21" s="280">
        <v>982</v>
      </c>
      <c r="M21" s="66">
        <v>568</v>
      </c>
      <c r="N21" s="66">
        <v>414</v>
      </c>
      <c r="O21" s="135">
        <v>2.2000000000000002</v>
      </c>
      <c r="P21" s="134">
        <v>2.19</v>
      </c>
      <c r="Q21" s="204">
        <v>0.16800000000000001</v>
      </c>
      <c r="R21" s="202">
        <v>1.1299999999999999</v>
      </c>
    </row>
    <row r="22" spans="1:18" ht="13.5" customHeight="1" x14ac:dyDescent="0.35">
      <c r="A22" s="105" t="s">
        <v>114</v>
      </c>
      <c r="B22" s="203" t="s">
        <v>18</v>
      </c>
      <c r="C22" s="20">
        <v>43881</v>
      </c>
      <c r="D22" s="20">
        <v>46254</v>
      </c>
      <c r="E22" s="19" t="s">
        <v>106</v>
      </c>
      <c r="F22" s="164">
        <v>904.5</v>
      </c>
      <c r="G22" s="164">
        <v>200</v>
      </c>
      <c r="H22" s="164">
        <v>1104.5</v>
      </c>
      <c r="I22" s="66">
        <v>727.76015959000006</v>
      </c>
      <c r="J22" s="164">
        <v>905</v>
      </c>
      <c r="K22" s="164">
        <v>199</v>
      </c>
      <c r="L22" s="280">
        <v>952</v>
      </c>
      <c r="M22" s="66">
        <v>62</v>
      </c>
      <c r="N22" s="66">
        <v>890</v>
      </c>
      <c r="O22" s="135">
        <v>1.4</v>
      </c>
      <c r="P22" s="61">
        <v>0</v>
      </c>
      <c r="Q22" s="204">
        <v>0.13</v>
      </c>
      <c r="R22" s="202">
        <v>0.15</v>
      </c>
    </row>
    <row r="23" spans="1:18" x14ac:dyDescent="0.35">
      <c r="A23" s="105" t="s">
        <v>11</v>
      </c>
      <c r="B23" s="203"/>
      <c r="C23" s="20"/>
      <c r="D23" s="20"/>
      <c r="E23" s="19"/>
      <c r="F23" s="255"/>
      <c r="G23" s="256"/>
      <c r="H23" s="256"/>
      <c r="I23" s="256"/>
      <c r="J23" s="164">
        <v>0</v>
      </c>
      <c r="K23" s="164">
        <v>6</v>
      </c>
      <c r="L23" s="276"/>
      <c r="M23" s="256"/>
      <c r="N23" s="256"/>
      <c r="O23" s="159"/>
      <c r="P23" s="136"/>
      <c r="Q23" s="211"/>
      <c r="R23" s="202"/>
    </row>
    <row r="24" spans="1:18" s="221" customFormat="1" ht="13.5" customHeight="1" x14ac:dyDescent="0.35">
      <c r="A24" s="21" t="s">
        <v>14</v>
      </c>
      <c r="B24" s="206"/>
      <c r="C24" s="23"/>
      <c r="D24" s="23"/>
      <c r="E24" s="23"/>
      <c r="F24" s="257"/>
      <c r="G24" s="258"/>
      <c r="H24" s="258"/>
      <c r="I24" s="258"/>
      <c r="J24" s="233">
        <v>1000</v>
      </c>
      <c r="K24" s="233">
        <v>263</v>
      </c>
      <c r="L24" s="258"/>
      <c r="M24" s="258"/>
      <c r="N24" s="258"/>
      <c r="O24" s="137"/>
      <c r="P24" s="137"/>
      <c r="Q24" s="207"/>
      <c r="R24" s="153"/>
    </row>
    <row r="25" spans="1:18" ht="47.25" customHeight="1" x14ac:dyDescent="0.35">
      <c r="A25" s="18" t="s">
        <v>120</v>
      </c>
      <c r="B25" s="203" t="s">
        <v>22</v>
      </c>
      <c r="C25" s="20" t="s">
        <v>27</v>
      </c>
      <c r="D25" s="20" t="s">
        <v>27</v>
      </c>
      <c r="E25" s="19" t="s">
        <v>115</v>
      </c>
      <c r="F25" s="255" t="s">
        <v>27</v>
      </c>
      <c r="G25" s="255" t="s">
        <v>27</v>
      </c>
      <c r="H25" s="255" t="s">
        <v>27</v>
      </c>
      <c r="I25" s="255" t="s">
        <v>27</v>
      </c>
      <c r="J25" s="164">
        <v>1708</v>
      </c>
      <c r="K25" s="164">
        <v>0</v>
      </c>
      <c r="L25" s="261" t="s">
        <v>107</v>
      </c>
      <c r="M25" s="260" t="s">
        <v>107</v>
      </c>
      <c r="N25" s="260" t="s">
        <v>107</v>
      </c>
      <c r="O25" s="161" t="s">
        <v>107</v>
      </c>
      <c r="P25" s="141" t="s">
        <v>107</v>
      </c>
      <c r="Q25" s="154" t="s">
        <v>107</v>
      </c>
      <c r="R25" s="202" t="s">
        <v>107</v>
      </c>
    </row>
    <row r="26" spans="1:18" ht="13.5" customHeight="1" x14ac:dyDescent="0.35">
      <c r="A26" s="131" t="s">
        <v>16</v>
      </c>
      <c r="B26" s="223"/>
      <c r="C26" s="224"/>
      <c r="D26" s="224"/>
      <c r="E26" s="224"/>
      <c r="F26" s="262"/>
      <c r="G26" s="263"/>
      <c r="H26" s="263"/>
      <c r="I26" s="263"/>
      <c r="J26" s="232">
        <v>27570</v>
      </c>
      <c r="K26" s="232">
        <v>1716</v>
      </c>
      <c r="L26" s="263"/>
      <c r="M26" s="263"/>
      <c r="N26" s="263"/>
      <c r="O26" s="150"/>
      <c r="P26" s="150"/>
      <c r="Q26" s="155"/>
      <c r="R26" s="156"/>
    </row>
    <row r="27" spans="1:18" ht="13.5" customHeight="1" x14ac:dyDescent="0.35">
      <c r="A27" s="24" t="s">
        <v>116</v>
      </c>
      <c r="B27" s="64"/>
      <c r="C27" s="17"/>
      <c r="D27" s="17"/>
      <c r="E27" s="17"/>
      <c r="F27" s="259"/>
      <c r="G27" s="234"/>
      <c r="H27" s="234"/>
      <c r="I27" s="234"/>
      <c r="J27" s="234"/>
      <c r="K27" s="234"/>
      <c r="L27" s="277"/>
      <c r="M27" s="234"/>
      <c r="N27" s="234"/>
      <c r="O27" s="160"/>
      <c r="P27" s="139"/>
      <c r="Q27" s="222"/>
      <c r="R27" s="202"/>
    </row>
    <row r="28" spans="1:18" ht="13.5" customHeight="1" x14ac:dyDescent="0.35">
      <c r="A28" s="105" t="s">
        <v>117</v>
      </c>
      <c r="B28" s="203" t="s">
        <v>18</v>
      </c>
      <c r="C28" s="20">
        <v>42401</v>
      </c>
      <c r="D28" s="20">
        <v>43862</v>
      </c>
      <c r="E28" s="19" t="s">
        <v>100</v>
      </c>
      <c r="F28" s="164">
        <v>851</v>
      </c>
      <c r="G28" s="164">
        <v>200</v>
      </c>
      <c r="H28" s="164">
        <v>1051</v>
      </c>
      <c r="I28" s="164">
        <v>783.52504213010957</v>
      </c>
      <c r="J28" s="164">
        <v>47</v>
      </c>
      <c r="K28" s="164">
        <v>32</v>
      </c>
      <c r="L28" s="264">
        <v>1448</v>
      </c>
      <c r="M28" s="164">
        <v>1298</v>
      </c>
      <c r="N28" s="164">
        <v>150</v>
      </c>
      <c r="O28" s="133">
        <v>2.98</v>
      </c>
      <c r="P28" s="163">
        <v>1.74</v>
      </c>
      <c r="Q28" s="204">
        <v>0.45</v>
      </c>
      <c r="R28" s="202">
        <v>2</v>
      </c>
    </row>
    <row r="29" spans="1:18" ht="27.75" customHeight="1" x14ac:dyDescent="0.35">
      <c r="A29" s="105" t="s">
        <v>51</v>
      </c>
      <c r="B29" s="203" t="s">
        <v>18</v>
      </c>
      <c r="C29" s="20">
        <v>43405</v>
      </c>
      <c r="D29" s="20">
        <v>44470</v>
      </c>
      <c r="E29" s="19" t="s">
        <v>100</v>
      </c>
      <c r="F29" s="164">
        <v>1616</v>
      </c>
      <c r="G29" s="164">
        <v>200</v>
      </c>
      <c r="H29" s="164">
        <v>1816</v>
      </c>
      <c r="I29" s="164">
        <v>1737</v>
      </c>
      <c r="J29" s="164">
        <v>644</v>
      </c>
      <c r="K29" s="164">
        <v>154</v>
      </c>
      <c r="L29" s="264">
        <v>3676</v>
      </c>
      <c r="M29" s="164">
        <v>1890</v>
      </c>
      <c r="N29" s="164">
        <v>1787</v>
      </c>
      <c r="O29" s="133">
        <v>2.76</v>
      </c>
      <c r="P29" s="163">
        <v>2.19</v>
      </c>
      <c r="Q29" s="204">
        <v>0.3</v>
      </c>
      <c r="R29" s="202">
        <v>1.1399999999999999</v>
      </c>
    </row>
    <row r="30" spans="1:18" ht="27.75" customHeight="1" x14ac:dyDescent="0.35">
      <c r="A30" s="105" t="s">
        <v>52</v>
      </c>
      <c r="B30" s="203" t="s">
        <v>18</v>
      </c>
      <c r="C30" s="20">
        <v>44256</v>
      </c>
      <c r="D30" s="20">
        <v>45474</v>
      </c>
      <c r="E30" s="19" t="s">
        <v>100</v>
      </c>
      <c r="F30" s="164">
        <v>4102</v>
      </c>
      <c r="G30" s="164">
        <v>200</v>
      </c>
      <c r="H30" s="164">
        <v>4302</v>
      </c>
      <c r="I30" s="164">
        <v>4616</v>
      </c>
      <c r="J30" s="164">
        <v>3326</v>
      </c>
      <c r="K30" s="164">
        <v>258</v>
      </c>
      <c r="L30" s="264">
        <v>6961</v>
      </c>
      <c r="M30" s="164">
        <v>1531</v>
      </c>
      <c r="N30" s="164">
        <v>5429</v>
      </c>
      <c r="O30" s="133">
        <v>1.67</v>
      </c>
      <c r="P30" s="163">
        <v>1.3</v>
      </c>
      <c r="Q30" s="204">
        <v>0.19</v>
      </c>
      <c r="R30" s="202">
        <v>0.03</v>
      </c>
    </row>
    <row r="31" spans="1:18" ht="27.75" customHeight="1" x14ac:dyDescent="0.35">
      <c r="A31" s="105" t="s">
        <v>121</v>
      </c>
      <c r="B31" s="203" t="s">
        <v>18</v>
      </c>
      <c r="C31" s="456">
        <v>45001</v>
      </c>
      <c r="D31" s="456">
        <v>46997</v>
      </c>
      <c r="E31" s="457" t="s">
        <v>106</v>
      </c>
      <c r="F31" s="164">
        <v>6824</v>
      </c>
      <c r="G31" s="164">
        <v>100</v>
      </c>
      <c r="H31" s="164">
        <v>6924</v>
      </c>
      <c r="I31" s="164">
        <v>3280</v>
      </c>
      <c r="J31" s="164">
        <v>6824</v>
      </c>
      <c r="K31" s="164">
        <v>68</v>
      </c>
      <c r="L31" s="264">
        <v>5695</v>
      </c>
      <c r="M31" s="164">
        <v>44</v>
      </c>
      <c r="N31" s="164">
        <v>5652</v>
      </c>
      <c r="O31" s="133">
        <v>2.35</v>
      </c>
      <c r="P31" s="141" t="s">
        <v>107</v>
      </c>
      <c r="Q31" s="204" t="s">
        <v>118</v>
      </c>
      <c r="R31" s="202" t="s">
        <v>107</v>
      </c>
    </row>
    <row r="32" spans="1:18" ht="27.75" customHeight="1" x14ac:dyDescent="0.35">
      <c r="A32" s="105" t="s">
        <v>122</v>
      </c>
      <c r="B32" s="203" t="s">
        <v>10</v>
      </c>
      <c r="C32" s="456">
        <v>44986</v>
      </c>
      <c r="D32" s="456">
        <v>47178</v>
      </c>
      <c r="E32" s="457" t="s">
        <v>102</v>
      </c>
      <c r="F32" s="164">
        <v>755</v>
      </c>
      <c r="G32" s="45">
        <v>0</v>
      </c>
      <c r="H32" s="164">
        <v>755</v>
      </c>
      <c r="I32" s="164">
        <v>347</v>
      </c>
      <c r="J32" s="164">
        <v>873</v>
      </c>
      <c r="K32" s="164">
        <v>0</v>
      </c>
      <c r="L32" s="264">
        <v>584</v>
      </c>
      <c r="M32" s="164">
        <v>2</v>
      </c>
      <c r="N32" s="164">
        <v>582</v>
      </c>
      <c r="O32" s="133">
        <v>2.23</v>
      </c>
      <c r="P32" s="141" t="s">
        <v>107</v>
      </c>
      <c r="Q32" s="204" t="s">
        <v>118</v>
      </c>
      <c r="R32" s="202" t="s">
        <v>107</v>
      </c>
    </row>
    <row r="33" spans="1:18" x14ac:dyDescent="0.35">
      <c r="A33" s="105" t="s">
        <v>11</v>
      </c>
      <c r="B33" s="19"/>
      <c r="C33" s="19"/>
      <c r="D33" s="19"/>
      <c r="E33" s="19"/>
      <c r="F33" s="255"/>
      <c r="G33" s="256"/>
      <c r="H33" s="256"/>
      <c r="I33" s="256"/>
      <c r="J33" s="164">
        <v>2234</v>
      </c>
      <c r="K33" s="164">
        <v>0</v>
      </c>
      <c r="L33" s="276"/>
      <c r="M33" s="256"/>
      <c r="N33" s="256"/>
      <c r="O33" s="159"/>
      <c r="P33" s="136"/>
      <c r="Q33" s="211"/>
      <c r="R33" s="202"/>
    </row>
    <row r="34" spans="1:18" s="221" customFormat="1" ht="13.5" customHeight="1" x14ac:dyDescent="0.35">
      <c r="A34" s="21" t="s">
        <v>17</v>
      </c>
      <c r="B34" s="206"/>
      <c r="C34" s="23"/>
      <c r="D34" s="23"/>
      <c r="E34" s="23"/>
      <c r="F34" s="257"/>
      <c r="G34" s="258"/>
      <c r="H34" s="258"/>
      <c r="I34" s="258"/>
      <c r="J34" s="233">
        <v>13948</v>
      </c>
      <c r="K34" s="233">
        <v>512</v>
      </c>
      <c r="L34" s="258"/>
      <c r="M34" s="258"/>
      <c r="N34" s="258"/>
      <c r="O34" s="137"/>
      <c r="P34" s="137"/>
      <c r="Q34" s="207"/>
      <c r="R34" s="153"/>
    </row>
    <row r="35" spans="1:18" s="221" customFormat="1" ht="13.5" customHeight="1" x14ac:dyDescent="0.35">
      <c r="A35" s="197" t="s">
        <v>119</v>
      </c>
      <c r="B35" s="198"/>
      <c r="C35" s="17"/>
      <c r="D35" s="17"/>
      <c r="E35" s="17"/>
      <c r="F35" s="259"/>
      <c r="G35" s="234"/>
      <c r="H35" s="234"/>
      <c r="I35" s="234"/>
      <c r="J35" s="234"/>
      <c r="K35" s="234"/>
      <c r="L35" s="277"/>
      <c r="M35" s="234"/>
      <c r="N35" s="234"/>
      <c r="O35" s="160"/>
      <c r="P35" s="139"/>
      <c r="Q35" s="222"/>
      <c r="R35" s="202"/>
    </row>
    <row r="36" spans="1:18" s="221" customFormat="1" ht="21.75" customHeight="1" x14ac:dyDescent="0.35">
      <c r="A36" s="311" t="s">
        <v>265</v>
      </c>
      <c r="B36" s="312" t="s">
        <v>18</v>
      </c>
      <c r="C36" s="216">
        <v>44636</v>
      </c>
      <c r="D36" s="216">
        <v>46462</v>
      </c>
      <c r="E36" s="214" t="s">
        <v>106</v>
      </c>
      <c r="F36" s="295">
        <v>749</v>
      </c>
      <c r="G36" s="295">
        <v>51</v>
      </c>
      <c r="H36" s="295">
        <v>800</v>
      </c>
      <c r="I36" s="66">
        <v>586</v>
      </c>
      <c r="J36" s="164">
        <v>749</v>
      </c>
      <c r="K36" s="164">
        <v>28</v>
      </c>
      <c r="L36" s="313">
        <v>801</v>
      </c>
      <c r="M36" s="295">
        <v>159</v>
      </c>
      <c r="N36" s="295">
        <v>642</v>
      </c>
      <c r="O36" s="133">
        <v>1.92</v>
      </c>
      <c r="P36" s="141" t="s">
        <v>107</v>
      </c>
      <c r="Q36" s="204">
        <v>0.45</v>
      </c>
      <c r="R36" s="202">
        <v>0.31</v>
      </c>
    </row>
    <row r="37" spans="1:18" s="221" customFormat="1" ht="21.75" customHeight="1" x14ac:dyDescent="0.35">
      <c r="A37" s="311" t="s">
        <v>266</v>
      </c>
      <c r="B37" s="312" t="s">
        <v>18</v>
      </c>
      <c r="C37" s="216">
        <v>46013</v>
      </c>
      <c r="D37" s="216">
        <v>47664</v>
      </c>
      <c r="E37" s="214" t="s">
        <v>102</v>
      </c>
      <c r="F37" s="295">
        <v>477.6</v>
      </c>
      <c r="G37" s="295">
        <v>50</v>
      </c>
      <c r="H37" s="295">
        <f>G37+F37</f>
        <v>527.6</v>
      </c>
      <c r="I37" s="310">
        <v>74.298606559999996</v>
      </c>
      <c r="J37" s="164">
        <v>478</v>
      </c>
      <c r="K37" s="164">
        <v>0</v>
      </c>
      <c r="L37" s="261" t="s">
        <v>107</v>
      </c>
      <c r="M37" s="260" t="s">
        <v>107</v>
      </c>
      <c r="N37" s="260" t="s">
        <v>107</v>
      </c>
      <c r="O37" s="161" t="s">
        <v>107</v>
      </c>
      <c r="P37" s="141" t="s">
        <v>107</v>
      </c>
      <c r="Q37" s="154" t="s">
        <v>107</v>
      </c>
      <c r="R37" s="202" t="s">
        <v>107</v>
      </c>
    </row>
    <row r="38" spans="1:18" x14ac:dyDescent="0.35">
      <c r="A38" s="105" t="s">
        <v>11</v>
      </c>
      <c r="B38" s="203"/>
      <c r="C38" s="20"/>
      <c r="D38" s="20"/>
      <c r="E38" s="19"/>
      <c r="F38" s="255"/>
      <c r="G38" s="256"/>
      <c r="H38" s="256"/>
      <c r="I38" s="256"/>
      <c r="J38" s="164">
        <v>212</v>
      </c>
      <c r="K38" s="164">
        <v>0</v>
      </c>
      <c r="L38" s="276"/>
      <c r="M38" s="256"/>
      <c r="N38" s="256"/>
      <c r="O38" s="159"/>
      <c r="P38" s="136"/>
      <c r="Q38" s="211"/>
      <c r="R38" s="202"/>
    </row>
    <row r="39" spans="1:18" s="221" customFormat="1" ht="13.5" customHeight="1" x14ac:dyDescent="0.35">
      <c r="A39" s="21" t="s">
        <v>119</v>
      </c>
      <c r="B39" s="206"/>
      <c r="C39" s="23"/>
      <c r="D39" s="23"/>
      <c r="E39" s="23"/>
      <c r="F39" s="257"/>
      <c r="G39" s="233"/>
      <c r="H39" s="233"/>
      <c r="I39" s="258"/>
      <c r="J39" s="233">
        <v>1439</v>
      </c>
      <c r="K39" s="233">
        <v>28</v>
      </c>
      <c r="L39" s="231"/>
      <c r="M39" s="230"/>
      <c r="N39" s="230"/>
      <c r="O39" s="140"/>
      <c r="P39" s="137"/>
      <c r="Q39" s="137"/>
      <c r="R39" s="138"/>
    </row>
    <row r="40" spans="1:18" s="221" customFormat="1" ht="13.5" customHeight="1" x14ac:dyDescent="0.35">
      <c r="A40" s="197" t="s">
        <v>262</v>
      </c>
      <c r="B40" s="198"/>
      <c r="C40" s="17"/>
      <c r="D40" s="17"/>
      <c r="E40" s="17"/>
      <c r="F40" s="259"/>
      <c r="G40" s="234"/>
      <c r="H40" s="234"/>
      <c r="I40" s="234"/>
      <c r="J40" s="234"/>
      <c r="K40" s="234"/>
      <c r="L40" s="277"/>
      <c r="M40" s="234"/>
      <c r="N40" s="234"/>
      <c r="O40" s="160"/>
      <c r="P40" s="139"/>
      <c r="Q40" s="222"/>
      <c r="R40" s="202"/>
    </row>
    <row r="41" spans="1:18" s="221" customFormat="1" ht="21.75" customHeight="1" x14ac:dyDescent="0.35">
      <c r="A41" s="162" t="str">
        <f>"Core Private Equity"&amp;_xlfn.UNICHAR(8311)</f>
        <v>Core Private Equity⁷</v>
      </c>
      <c r="B41" s="65" t="s">
        <v>18</v>
      </c>
      <c r="C41" s="216">
        <v>45559</v>
      </c>
      <c r="D41" s="45" t="s">
        <v>128</v>
      </c>
      <c r="E41" s="214" t="s">
        <v>290</v>
      </c>
      <c r="F41" s="45" t="s">
        <v>128</v>
      </c>
      <c r="G41" s="45" t="s">
        <v>128</v>
      </c>
      <c r="H41" s="45" t="s">
        <v>128</v>
      </c>
      <c r="I41" s="45" t="s">
        <v>128</v>
      </c>
      <c r="J41" s="164">
        <v>177</v>
      </c>
      <c r="K41" s="164">
        <v>86</v>
      </c>
      <c r="L41" s="313" t="s">
        <v>107</v>
      </c>
      <c r="M41" s="313">
        <v>0</v>
      </c>
      <c r="N41" s="313">
        <v>0</v>
      </c>
      <c r="O41" s="313">
        <v>0</v>
      </c>
      <c r="P41" s="313">
        <v>0</v>
      </c>
      <c r="Q41" s="313">
        <v>0</v>
      </c>
      <c r="R41" s="152">
        <v>0</v>
      </c>
    </row>
    <row r="42" spans="1:18" s="221" customFormat="1" ht="13.5" customHeight="1" x14ac:dyDescent="0.35">
      <c r="A42" s="21" t="s">
        <v>261</v>
      </c>
      <c r="B42" s="206"/>
      <c r="C42" s="23"/>
      <c r="D42" s="23"/>
      <c r="E42" s="23"/>
      <c r="F42" s="257"/>
      <c r="G42" s="233"/>
      <c r="H42" s="233"/>
      <c r="I42" s="258"/>
      <c r="J42" s="233">
        <v>177</v>
      </c>
      <c r="K42" s="233">
        <v>86</v>
      </c>
      <c r="L42" s="231"/>
      <c r="M42" s="230"/>
      <c r="N42" s="230"/>
      <c r="O42" s="140"/>
      <c r="P42" s="137"/>
      <c r="Q42" s="137"/>
      <c r="R42" s="138"/>
    </row>
    <row r="43" spans="1:18" ht="13.5" customHeight="1" x14ac:dyDescent="0.35">
      <c r="A43" s="413" t="s">
        <v>19</v>
      </c>
      <c r="B43" s="414"/>
      <c r="C43" s="415"/>
      <c r="D43" s="415"/>
      <c r="E43" s="415"/>
      <c r="F43" s="416"/>
      <c r="G43" s="417"/>
      <c r="H43" s="417"/>
      <c r="I43" s="417"/>
      <c r="J43" s="418">
        <v>15564</v>
      </c>
      <c r="K43" s="418">
        <v>626</v>
      </c>
      <c r="L43" s="419"/>
      <c r="M43" s="419"/>
      <c r="N43" s="419"/>
      <c r="O43" s="420"/>
      <c r="P43" s="420"/>
      <c r="Q43" s="420"/>
      <c r="R43" s="421"/>
    </row>
    <row r="44" spans="1:18" ht="13.5" customHeight="1" x14ac:dyDescent="0.35">
      <c r="A44" s="403" t="s">
        <v>20</v>
      </c>
      <c r="B44" s="404"/>
      <c r="C44" s="405"/>
      <c r="D44" s="405"/>
      <c r="E44" s="405"/>
      <c r="F44" s="406"/>
      <c r="G44" s="407"/>
      <c r="H44" s="407"/>
      <c r="I44" s="406"/>
      <c r="J44" s="408">
        <v>43134</v>
      </c>
      <c r="K44" s="408">
        <v>2342</v>
      </c>
      <c r="L44" s="409"/>
      <c r="M44" s="410"/>
      <c r="N44" s="410"/>
      <c r="O44" s="411"/>
      <c r="P44" s="412"/>
      <c r="Q44" s="412"/>
      <c r="R44" s="412"/>
    </row>
    <row r="45" spans="1:18" x14ac:dyDescent="0.35">
      <c r="A45" s="25" t="s">
        <v>123</v>
      </c>
      <c r="B45" s="25"/>
      <c r="C45" s="26"/>
      <c r="D45" s="26"/>
      <c r="E45" s="26"/>
      <c r="F45" s="26"/>
      <c r="G45" s="26"/>
      <c r="H45" s="26"/>
      <c r="I45" s="26"/>
      <c r="J45" s="26"/>
      <c r="K45" s="26"/>
      <c r="L45" s="26"/>
      <c r="M45" s="26"/>
      <c r="N45" s="26"/>
      <c r="O45" s="26"/>
      <c r="P45" s="26"/>
      <c r="Q45" s="26"/>
      <c r="R45" s="26"/>
    </row>
    <row r="46" spans="1:18" x14ac:dyDescent="0.35">
      <c r="A46" s="25" t="s">
        <v>268</v>
      </c>
      <c r="B46" s="25"/>
      <c r="C46" s="26"/>
      <c r="D46" s="26"/>
      <c r="E46" s="26"/>
      <c r="F46" s="26"/>
      <c r="G46" s="26"/>
      <c r="H46" s="26"/>
      <c r="I46" s="26"/>
      <c r="J46" s="26"/>
      <c r="K46" s="26"/>
      <c r="L46" s="26"/>
      <c r="M46" s="26"/>
      <c r="N46" s="26"/>
      <c r="O46" s="26"/>
      <c r="P46" s="26"/>
      <c r="Q46" s="26"/>
      <c r="R46" s="26"/>
    </row>
    <row r="47" spans="1:18" ht="24" customHeight="1" x14ac:dyDescent="0.35">
      <c r="A47" s="454" t="s">
        <v>393</v>
      </c>
      <c r="B47" s="455"/>
      <c r="C47" s="455"/>
      <c r="D47" s="455"/>
      <c r="E47" s="455"/>
      <c r="F47" s="455"/>
      <c r="G47" s="455"/>
      <c r="H47" s="455"/>
      <c r="I47" s="455"/>
      <c r="J47" s="455"/>
      <c r="K47" s="455"/>
      <c r="L47" s="455"/>
      <c r="M47" s="455"/>
      <c r="N47" s="455"/>
      <c r="O47" s="455"/>
      <c r="P47" s="455"/>
      <c r="Q47" s="455"/>
      <c r="R47" s="455"/>
    </row>
    <row r="48" spans="1:18" ht="24.75" customHeight="1" x14ac:dyDescent="0.35"/>
    <row r="49" spans="1:15" x14ac:dyDescent="0.35">
      <c r="L49" s="15"/>
      <c r="O49" s="15"/>
    </row>
    <row r="50" spans="1:15" x14ac:dyDescent="0.35">
      <c r="L50" s="15"/>
      <c r="O50" s="15"/>
    </row>
    <row r="51" spans="1:15" x14ac:dyDescent="0.35">
      <c r="A51" s="215"/>
      <c r="J51" s="28"/>
      <c r="K51" s="28"/>
      <c r="L51" s="15"/>
      <c r="O51" s="15"/>
    </row>
    <row r="52" spans="1:15" x14ac:dyDescent="0.35">
      <c r="A52" s="215"/>
      <c r="L52" s="15"/>
      <c r="O52" s="15"/>
    </row>
    <row r="53" spans="1:15" x14ac:dyDescent="0.35">
      <c r="L53" s="15"/>
      <c r="O53" s="15"/>
    </row>
    <row r="54" spans="1:15" ht="14.5" x14ac:dyDescent="0.35">
      <c r="A54" s="62"/>
      <c r="B54" s="62"/>
      <c r="L54" s="15"/>
      <c r="O54" s="15"/>
    </row>
    <row r="55" spans="1:15" ht="14.5" x14ac:dyDescent="0.35">
      <c r="A55" s="62"/>
      <c r="B55" s="62"/>
      <c r="C55" s="63"/>
    </row>
    <row r="56" spans="1:15" ht="14.5" x14ac:dyDescent="0.35">
      <c r="C56" s="63"/>
      <c r="E56" s="63"/>
    </row>
    <row r="57" spans="1:15" ht="14.5" x14ac:dyDescent="0.35">
      <c r="C57" s="63"/>
      <c r="E57" s="63"/>
    </row>
    <row r="58" spans="1:15" ht="14.5" x14ac:dyDescent="0.35">
      <c r="C58" s="63"/>
      <c r="E58" s="63"/>
    </row>
    <row r="59" spans="1:15" ht="14.5" x14ac:dyDescent="0.35">
      <c r="C59" s="63"/>
      <c r="E59" s="63"/>
    </row>
    <row r="60" spans="1:15" ht="14.5" x14ac:dyDescent="0.35">
      <c r="C60" s="63"/>
      <c r="E60" s="63"/>
    </row>
    <row r="61" spans="1:15" ht="14.5" x14ac:dyDescent="0.35">
      <c r="C61" s="63"/>
      <c r="E61" s="63"/>
    </row>
  </sheetData>
  <mergeCells count="12">
    <mergeCell ref="A47:R47"/>
    <mergeCell ref="C31:C32"/>
    <mergeCell ref="D31:D32"/>
    <mergeCell ref="E31:E32"/>
    <mergeCell ref="B1:H1"/>
    <mergeCell ref="L1:R1"/>
    <mergeCell ref="A2:A3"/>
    <mergeCell ref="C2:E2"/>
    <mergeCell ref="F2:H2"/>
    <mergeCell ref="L2:N2"/>
    <mergeCell ref="O2:Q2"/>
    <mergeCell ref="J2:K2"/>
  </mergeCells>
  <printOptions horizontalCentered="1" verticalCentered="1"/>
  <pageMargins left="0.23622047244094491" right="0.23622047244094491" top="0.74803149606299213" bottom="0.74803149606299213" header="0.31496062992125984" footer="0.31496062992125984"/>
  <pageSetup paperSize="9" scale="61" orientation="landscape" r:id="rId1"/>
  <rowBreaks count="1" manualBreakCount="1">
    <brk id="16"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E3BF5-F9BA-4079-A9FC-5F38ABAD9D85}">
  <sheetPr codeName="Sheet10">
    <pageSetUpPr fitToPage="1"/>
  </sheetPr>
  <dimension ref="A1:R50"/>
  <sheetViews>
    <sheetView showGridLines="0" view="pageBreakPreview" zoomScaleNormal="100" zoomScaleSheetLayoutView="100" workbookViewId="0">
      <pane xSplit="1" ySplit="3" topLeftCell="B4" activePane="bottomRight" state="frozen"/>
      <selection activeCell="K27" sqref="K27"/>
      <selection pane="topRight" activeCell="K27" sqref="K27"/>
      <selection pane="bottomLeft" activeCell="K27" sqref="K27"/>
      <selection pane="bottomRight"/>
    </sheetView>
  </sheetViews>
  <sheetFormatPr defaultColWidth="8.7265625" defaultRowHeight="13" x14ac:dyDescent="0.35"/>
  <cols>
    <col min="1" max="1" width="25.54296875" style="15" customWidth="1"/>
    <col min="2" max="2" width="5.7265625" style="15" customWidth="1"/>
    <col min="3" max="9" width="9.54296875" style="15" customWidth="1"/>
    <col min="10" max="10" width="11" style="15" customWidth="1"/>
    <col min="11" max="11" width="9.54296875" style="15" customWidth="1"/>
    <col min="12" max="12" width="9.54296875" style="16" customWidth="1"/>
    <col min="13" max="14" width="9.54296875" style="15" customWidth="1"/>
    <col min="15" max="15" width="9.54296875" style="16" customWidth="1"/>
    <col min="16" max="18" width="9.54296875" style="15" customWidth="1"/>
    <col min="19" max="16384" width="8.7265625" style="196"/>
  </cols>
  <sheetData>
    <row r="1" spans="1:18" ht="15" customHeight="1" x14ac:dyDescent="0.35">
      <c r="A1" s="92" t="s">
        <v>33</v>
      </c>
      <c r="B1" s="458"/>
      <c r="C1" s="458"/>
      <c r="D1" s="458"/>
      <c r="E1" s="458"/>
      <c r="F1" s="458"/>
      <c r="G1" s="458"/>
      <c r="H1" s="458"/>
      <c r="I1" s="104"/>
      <c r="J1" s="291"/>
      <c r="K1" s="291"/>
      <c r="L1" s="459"/>
      <c r="M1" s="459"/>
      <c r="N1" s="459"/>
      <c r="O1" s="459"/>
      <c r="P1" s="459"/>
      <c r="Q1" s="459"/>
      <c r="R1" s="459"/>
    </row>
    <row r="2" spans="1:18" ht="36" customHeight="1" x14ac:dyDescent="0.35">
      <c r="A2" s="460" t="s">
        <v>5</v>
      </c>
      <c r="B2" s="85"/>
      <c r="C2" s="461" t="s">
        <v>81</v>
      </c>
      <c r="D2" s="461"/>
      <c r="E2" s="476"/>
      <c r="F2" s="462" t="s">
        <v>82</v>
      </c>
      <c r="G2" s="461"/>
      <c r="H2" s="461"/>
      <c r="I2" s="85"/>
      <c r="J2" s="461" t="s">
        <v>83</v>
      </c>
      <c r="K2" s="477"/>
      <c r="L2" s="462" t="s">
        <v>130</v>
      </c>
      <c r="M2" s="461"/>
      <c r="N2" s="476"/>
      <c r="O2" s="462" t="s">
        <v>131</v>
      </c>
      <c r="P2" s="461"/>
      <c r="Q2" s="461"/>
      <c r="R2" s="85"/>
    </row>
    <row r="3" spans="1:18" ht="54.4" customHeight="1" x14ac:dyDescent="0.35">
      <c r="A3" s="475"/>
      <c r="B3" s="85" t="s">
        <v>86</v>
      </c>
      <c r="C3" s="87" t="s">
        <v>87</v>
      </c>
      <c r="D3" s="87" t="s">
        <v>88</v>
      </c>
      <c r="E3" s="87" t="s">
        <v>89</v>
      </c>
      <c r="F3" s="87" t="s">
        <v>90</v>
      </c>
      <c r="G3" s="87" t="s">
        <v>124</v>
      </c>
      <c r="H3" s="87" t="s">
        <v>46</v>
      </c>
      <c r="I3" s="87" t="s">
        <v>92</v>
      </c>
      <c r="J3" s="86" t="s">
        <v>93</v>
      </c>
      <c r="K3" s="87" t="s">
        <v>263</v>
      </c>
      <c r="L3" s="87" t="s">
        <v>46</v>
      </c>
      <c r="M3" s="87" t="s">
        <v>94</v>
      </c>
      <c r="N3" s="87" t="s">
        <v>95</v>
      </c>
      <c r="O3" s="87" t="s">
        <v>96</v>
      </c>
      <c r="P3" s="87" t="s">
        <v>97</v>
      </c>
      <c r="Q3" s="87" t="s">
        <v>98</v>
      </c>
      <c r="R3" s="87" t="s">
        <v>267</v>
      </c>
    </row>
    <row r="4" spans="1:18" ht="18" customHeight="1" x14ac:dyDescent="0.35">
      <c r="A4" s="197" t="s">
        <v>23</v>
      </c>
      <c r="B4" s="198"/>
      <c r="C4" s="17"/>
      <c r="D4" s="17"/>
      <c r="E4" s="17"/>
      <c r="F4" s="199"/>
      <c r="G4" s="200"/>
      <c r="H4" s="200"/>
      <c r="I4" s="201"/>
      <c r="J4" s="201"/>
      <c r="K4" s="201"/>
      <c r="L4" s="34"/>
      <c r="M4" s="34"/>
      <c r="N4" s="17"/>
      <c r="O4" s="34"/>
      <c r="P4" s="34"/>
      <c r="Q4" s="17"/>
      <c r="R4" s="202"/>
    </row>
    <row r="5" spans="1:18" ht="13.5" customHeight="1" x14ac:dyDescent="0.35">
      <c r="A5" s="18" t="s">
        <v>72</v>
      </c>
      <c r="B5" s="19" t="s">
        <v>22</v>
      </c>
      <c r="C5" s="20">
        <v>41306</v>
      </c>
      <c r="D5" s="20" t="s">
        <v>27</v>
      </c>
      <c r="E5" s="19" t="s">
        <v>100</v>
      </c>
      <c r="F5" s="164">
        <v>111</v>
      </c>
      <c r="G5" s="164">
        <v>10</v>
      </c>
      <c r="H5" s="164">
        <v>121</v>
      </c>
      <c r="I5" s="164">
        <v>0</v>
      </c>
      <c r="J5" s="164">
        <v>31</v>
      </c>
      <c r="K5" s="164">
        <v>2</v>
      </c>
      <c r="L5" s="264"/>
      <c r="M5" s="164"/>
      <c r="N5" s="164"/>
      <c r="O5" s="135"/>
      <c r="P5" s="61"/>
      <c r="Q5" s="204"/>
      <c r="R5" s="202"/>
    </row>
    <row r="6" spans="1:18" ht="13.5" customHeight="1" x14ac:dyDescent="0.35">
      <c r="A6" s="18" t="s">
        <v>73</v>
      </c>
      <c r="B6" s="19" t="s">
        <v>22</v>
      </c>
      <c r="C6" s="177">
        <v>43678</v>
      </c>
      <c r="D6" s="177">
        <v>44501</v>
      </c>
      <c r="E6" s="178" t="s">
        <v>100</v>
      </c>
      <c r="F6" s="265">
        <v>235</v>
      </c>
      <c r="G6" s="266">
        <v>0</v>
      </c>
      <c r="H6" s="265">
        <v>235</v>
      </c>
      <c r="I6" s="382">
        <v>235.15129048999998</v>
      </c>
      <c r="J6" s="164">
        <v>175</v>
      </c>
      <c r="K6" s="164">
        <v>0</v>
      </c>
      <c r="L6" s="280">
        <v>277.28240348999998</v>
      </c>
      <c r="M6" s="265">
        <v>143.96632682000001</v>
      </c>
      <c r="N6" s="265">
        <v>133.31607667</v>
      </c>
      <c r="O6" s="135">
        <v>1.1787873878840016</v>
      </c>
      <c r="P6" s="134">
        <v>1.1449496533766597</v>
      </c>
      <c r="Q6" s="189">
        <v>4.0246739983558655E-2</v>
      </c>
      <c r="R6" s="190">
        <v>0.56222993783050756</v>
      </c>
    </row>
    <row r="7" spans="1:18" ht="13.5" customHeight="1" x14ac:dyDescent="0.35">
      <c r="A7" s="18" t="s">
        <v>55</v>
      </c>
      <c r="B7" s="19" t="s">
        <v>22</v>
      </c>
      <c r="C7" s="177">
        <v>44593</v>
      </c>
      <c r="D7" s="177" t="s">
        <v>101</v>
      </c>
      <c r="E7" s="178" t="s">
        <v>106</v>
      </c>
      <c r="F7" s="265">
        <v>142</v>
      </c>
      <c r="G7" s="266">
        <v>0</v>
      </c>
      <c r="H7" s="265">
        <v>142</v>
      </c>
      <c r="I7" s="281">
        <v>154.26487037000001</v>
      </c>
      <c r="J7" s="164">
        <v>192</v>
      </c>
      <c r="K7" s="164">
        <v>0</v>
      </c>
      <c r="L7" s="280">
        <v>186.50845344000001</v>
      </c>
      <c r="M7" s="265">
        <v>43.231105880000008</v>
      </c>
      <c r="N7" s="265">
        <v>143.27734756000001</v>
      </c>
      <c r="O7" s="135">
        <v>1.1944532391495464</v>
      </c>
      <c r="P7" s="134">
        <v>1.17</v>
      </c>
      <c r="Q7" s="189">
        <v>6.0709449648857119E-2</v>
      </c>
      <c r="R7" s="190">
        <v>0.13860157965471032</v>
      </c>
    </row>
    <row r="8" spans="1:18" ht="13.5" customHeight="1" x14ac:dyDescent="0.35">
      <c r="A8" s="18" t="s">
        <v>126</v>
      </c>
      <c r="B8" s="19" t="s">
        <v>22</v>
      </c>
      <c r="C8" s="20">
        <v>42036</v>
      </c>
      <c r="D8" s="20">
        <v>43132</v>
      </c>
      <c r="E8" s="19" t="s">
        <v>100</v>
      </c>
      <c r="F8" s="164">
        <v>945</v>
      </c>
      <c r="G8" s="164">
        <v>50</v>
      </c>
      <c r="H8" s="164">
        <v>995</v>
      </c>
      <c r="I8" s="281">
        <v>1195.2310649193005</v>
      </c>
      <c r="J8" s="164">
        <v>0</v>
      </c>
      <c r="K8" s="164">
        <v>1</v>
      </c>
      <c r="L8" s="280">
        <v>1327.2202197225051</v>
      </c>
      <c r="M8" s="164">
        <v>1295.0611575725052</v>
      </c>
      <c r="N8" s="164">
        <v>32.15906214999999</v>
      </c>
      <c r="O8" s="135">
        <v>1.1762594201941361</v>
      </c>
      <c r="P8" s="134">
        <v>1.1694078855792618</v>
      </c>
      <c r="Q8" s="204">
        <v>3.4866353869438177E-2</v>
      </c>
      <c r="R8" s="202">
        <v>1.0551344313650231</v>
      </c>
    </row>
    <row r="9" spans="1:18" ht="13.5" customHeight="1" x14ac:dyDescent="0.35">
      <c r="A9" s="18" t="s">
        <v>132</v>
      </c>
      <c r="B9" s="19" t="s">
        <v>22</v>
      </c>
      <c r="C9" s="20">
        <v>43709</v>
      </c>
      <c r="D9" s="20">
        <v>44805</v>
      </c>
      <c r="E9" s="19" t="s">
        <v>100</v>
      </c>
      <c r="F9" s="164">
        <v>903</v>
      </c>
      <c r="G9" s="164">
        <v>25</v>
      </c>
      <c r="H9" s="164">
        <v>928</v>
      </c>
      <c r="I9" s="281">
        <v>1371.2922855350841</v>
      </c>
      <c r="J9" s="164">
        <v>226</v>
      </c>
      <c r="K9" s="164">
        <v>6</v>
      </c>
      <c r="L9" s="280">
        <v>1365.0395422968461</v>
      </c>
      <c r="M9" s="164">
        <v>1077.3919829323092</v>
      </c>
      <c r="N9" s="164">
        <v>287.64755936453679</v>
      </c>
      <c r="O9" s="135">
        <v>1.2910030009870803</v>
      </c>
      <c r="P9" s="134">
        <v>1.2833365793572566</v>
      </c>
      <c r="Q9" s="204">
        <v>7.0753863453865043E-2</v>
      </c>
      <c r="R9" s="202">
        <v>0.90682870463356602</v>
      </c>
    </row>
    <row r="10" spans="1:18" ht="13.5" customHeight="1" x14ac:dyDescent="0.35">
      <c r="A10" s="18" t="s">
        <v>133</v>
      </c>
      <c r="B10" s="19" t="s">
        <v>22</v>
      </c>
      <c r="C10" s="20">
        <v>44256</v>
      </c>
      <c r="D10" s="20">
        <v>45658</v>
      </c>
      <c r="E10" s="19" t="s">
        <v>100</v>
      </c>
      <c r="F10" s="164">
        <v>543</v>
      </c>
      <c r="G10" s="164">
        <v>25</v>
      </c>
      <c r="H10" s="164">
        <v>568</v>
      </c>
      <c r="I10" s="281">
        <v>568.85115637713898</v>
      </c>
      <c r="J10" s="164">
        <v>466</v>
      </c>
      <c r="K10" s="164">
        <v>26</v>
      </c>
      <c r="L10" s="280">
        <v>777.15634570965096</v>
      </c>
      <c r="M10" s="164">
        <v>339.03064729978797</v>
      </c>
      <c r="N10" s="164">
        <v>438.12569840986299</v>
      </c>
      <c r="O10" s="135">
        <v>1.2515921960544527</v>
      </c>
      <c r="P10" s="134">
        <v>1.2310960278148755</v>
      </c>
      <c r="Q10" s="204">
        <v>9.5186880230903617E-2</v>
      </c>
      <c r="R10" s="202">
        <v>0.27387066540020677</v>
      </c>
    </row>
    <row r="11" spans="1:18" ht="10.5" x14ac:dyDescent="0.35">
      <c r="A11" s="18" t="s">
        <v>21</v>
      </c>
      <c r="B11" s="19" t="s">
        <v>22</v>
      </c>
      <c r="C11" s="20">
        <v>45721</v>
      </c>
      <c r="D11" s="20">
        <v>47391</v>
      </c>
      <c r="E11" s="19" t="s">
        <v>102</v>
      </c>
      <c r="F11" s="164">
        <v>200</v>
      </c>
      <c r="G11" s="164">
        <v>21</v>
      </c>
      <c r="H11" s="164">
        <v>221</v>
      </c>
      <c r="I11" s="281">
        <v>217.59852575889701</v>
      </c>
      <c r="J11" s="164">
        <v>340</v>
      </c>
      <c r="K11" s="164">
        <v>0</v>
      </c>
      <c r="L11" s="280">
        <v>217.59852575889701</v>
      </c>
      <c r="M11" s="164">
        <v>0</v>
      </c>
      <c r="N11" s="164">
        <v>217.59852575889701</v>
      </c>
      <c r="O11" s="135">
        <v>1</v>
      </c>
      <c r="P11" s="164" t="s">
        <v>128</v>
      </c>
      <c r="Q11" s="164" t="s">
        <v>128</v>
      </c>
      <c r="R11" s="190" t="s">
        <v>128</v>
      </c>
    </row>
    <row r="12" spans="1:18" ht="10.5" x14ac:dyDescent="0.35">
      <c r="A12" s="18" t="s">
        <v>75</v>
      </c>
      <c r="B12" s="19" t="s">
        <v>22</v>
      </c>
      <c r="C12" s="20">
        <v>42004</v>
      </c>
      <c r="D12" s="20">
        <v>44926</v>
      </c>
      <c r="E12" s="19" t="s">
        <v>100</v>
      </c>
      <c r="F12" s="164">
        <v>300</v>
      </c>
      <c r="G12" s="164">
        <v>19</v>
      </c>
      <c r="H12" s="164">
        <v>319</v>
      </c>
      <c r="I12" s="281">
        <v>701</v>
      </c>
      <c r="J12" s="164">
        <v>9</v>
      </c>
      <c r="K12" s="164">
        <v>2</v>
      </c>
      <c r="L12" s="280">
        <v>838.2943306799998</v>
      </c>
      <c r="M12" s="164">
        <v>827.59429667999984</v>
      </c>
      <c r="N12" s="164">
        <v>10.700034000000006</v>
      </c>
      <c r="O12" s="135">
        <v>1.2435504791980521</v>
      </c>
      <c r="P12" s="134">
        <v>1.23</v>
      </c>
      <c r="Q12" s="204">
        <v>5.3850182890892037E-2</v>
      </c>
      <c r="R12" s="202">
        <v>1.1587528995719063</v>
      </c>
    </row>
    <row r="13" spans="1:18" ht="17.649999999999999" customHeight="1" x14ac:dyDescent="0.35">
      <c r="A13" s="18" t="s">
        <v>59</v>
      </c>
      <c r="B13" s="19" t="s">
        <v>22</v>
      </c>
      <c r="C13" s="20">
        <v>44882</v>
      </c>
      <c r="D13" s="20">
        <v>45991</v>
      </c>
      <c r="E13" s="19" t="s">
        <v>106</v>
      </c>
      <c r="F13" s="164">
        <v>400</v>
      </c>
      <c r="G13" s="164">
        <v>25</v>
      </c>
      <c r="H13" s="164">
        <v>425</v>
      </c>
      <c r="I13" s="281">
        <v>552.75362700000005</v>
      </c>
      <c r="J13" s="164">
        <v>327</v>
      </c>
      <c r="K13" s="164">
        <v>3</v>
      </c>
      <c r="L13" s="280">
        <v>469.71300365948696</v>
      </c>
      <c r="M13" s="164">
        <v>119.197885923131</v>
      </c>
      <c r="N13" s="164">
        <v>350.51511773635599</v>
      </c>
      <c r="O13" s="135" t="s">
        <v>125</v>
      </c>
      <c r="P13" s="134">
        <v>1.2</v>
      </c>
      <c r="Q13" s="204">
        <v>0.26914028525352474</v>
      </c>
      <c r="R13" s="202">
        <v>0.37047565776253211</v>
      </c>
    </row>
    <row r="14" spans="1:18" ht="13.5" customHeight="1" x14ac:dyDescent="0.35">
      <c r="A14" s="18" t="s">
        <v>11</v>
      </c>
      <c r="B14" s="203"/>
      <c r="C14" s="20"/>
      <c r="D14" s="20"/>
      <c r="E14" s="19"/>
      <c r="F14" s="164"/>
      <c r="G14" s="256"/>
      <c r="H14" s="164"/>
      <c r="I14" s="164"/>
      <c r="J14" s="164">
        <v>578</v>
      </c>
      <c r="K14" s="164">
        <v>9</v>
      </c>
      <c r="L14" s="264"/>
      <c r="M14" s="164"/>
      <c r="N14" s="164"/>
      <c r="O14" s="133"/>
      <c r="P14" s="61"/>
      <c r="Q14" s="204"/>
      <c r="R14" s="202"/>
    </row>
    <row r="15" spans="1:18" s="205" customFormat="1" ht="13.5" customHeight="1" x14ac:dyDescent="0.35">
      <c r="A15" s="21" t="s">
        <v>23</v>
      </c>
      <c r="B15" s="206"/>
      <c r="C15" s="23"/>
      <c r="D15" s="23"/>
      <c r="E15" s="23"/>
      <c r="F15" s="257"/>
      <c r="G15" s="258"/>
      <c r="H15" s="258"/>
      <c r="I15" s="258"/>
      <c r="J15" s="233">
        <v>2344</v>
      </c>
      <c r="K15" s="233">
        <v>49</v>
      </c>
      <c r="L15" s="258"/>
      <c r="M15" s="258"/>
      <c r="N15" s="258"/>
      <c r="O15" s="137"/>
      <c r="P15" s="137"/>
      <c r="Q15" s="207"/>
      <c r="R15" s="208"/>
    </row>
    <row r="16" spans="1:18" ht="13.5" customHeight="1" x14ac:dyDescent="0.35">
      <c r="A16" s="209" t="s">
        <v>28</v>
      </c>
      <c r="B16" s="210"/>
      <c r="C16" s="20"/>
      <c r="D16" s="20"/>
      <c r="E16" s="19"/>
      <c r="F16" s="255"/>
      <c r="G16" s="256"/>
      <c r="H16" s="256"/>
      <c r="I16" s="256"/>
      <c r="J16" s="256"/>
      <c r="K16" s="256"/>
      <c r="L16" s="256"/>
      <c r="M16" s="256"/>
      <c r="N16" s="256"/>
      <c r="O16" s="136"/>
      <c r="P16" s="136"/>
      <c r="Q16" s="211"/>
      <c r="R16" s="202"/>
    </row>
    <row r="17" spans="1:18" ht="13.5" customHeight="1" x14ac:dyDescent="0.35">
      <c r="A17" s="18" t="s">
        <v>76</v>
      </c>
      <c r="B17" s="19" t="s">
        <v>10</v>
      </c>
      <c r="C17" s="20">
        <v>43739</v>
      </c>
      <c r="D17" s="20">
        <v>45627</v>
      </c>
      <c r="E17" s="19" t="s">
        <v>100</v>
      </c>
      <c r="F17" s="164">
        <v>1100</v>
      </c>
      <c r="G17" s="164">
        <v>100</v>
      </c>
      <c r="H17" s="164">
        <v>1200</v>
      </c>
      <c r="I17" s="281">
        <v>1084</v>
      </c>
      <c r="J17" s="164">
        <v>845</v>
      </c>
      <c r="K17" s="164">
        <v>93</v>
      </c>
      <c r="L17" s="292">
        <f>M17+N17</f>
        <v>1428.0937043882107</v>
      </c>
      <c r="M17" s="295">
        <v>480.14964510368731</v>
      </c>
      <c r="N17" s="295">
        <v>947.94405928452329</v>
      </c>
      <c r="O17" s="293">
        <v>1.3144824601906693</v>
      </c>
      <c r="P17" s="294">
        <v>1.4833899174416523</v>
      </c>
      <c r="Q17" s="296">
        <v>7.8285965323448198E-2</v>
      </c>
      <c r="R17" s="297">
        <v>0.28767450072923051</v>
      </c>
    </row>
    <row r="18" spans="1:18" ht="22.15" customHeight="1" x14ac:dyDescent="0.35">
      <c r="A18" s="18" t="s">
        <v>60</v>
      </c>
      <c r="B18" s="19" t="s">
        <v>10</v>
      </c>
      <c r="C18" s="20" t="s">
        <v>127</v>
      </c>
      <c r="D18" s="20">
        <v>45962</v>
      </c>
      <c r="E18" s="19" t="s">
        <v>100</v>
      </c>
      <c r="F18" s="164">
        <v>605</v>
      </c>
      <c r="G18" s="164">
        <v>75</v>
      </c>
      <c r="H18" s="164">
        <v>680</v>
      </c>
      <c r="I18" s="281">
        <v>474.48729951885025</v>
      </c>
      <c r="J18" s="164">
        <v>482</v>
      </c>
      <c r="K18" s="164">
        <v>67</v>
      </c>
      <c r="L18" s="292">
        <f>M18+N18</f>
        <v>604.82995553533226</v>
      </c>
      <c r="M18" s="295">
        <v>81.749281661840683</v>
      </c>
      <c r="N18" s="295">
        <v>523.08067387349161</v>
      </c>
      <c r="O18" s="293">
        <v>1.2747020966602374</v>
      </c>
      <c r="P18" s="294">
        <v>1.2601381008750989</v>
      </c>
      <c r="Q18" s="296">
        <v>9.8795336484909069E-2</v>
      </c>
      <c r="R18" s="297">
        <v>9.0154998374795459E-2</v>
      </c>
    </row>
    <row r="19" spans="1:18" ht="10.5" x14ac:dyDescent="0.35">
      <c r="A19" s="18" t="s">
        <v>291</v>
      </c>
      <c r="B19" s="19" t="s">
        <v>10</v>
      </c>
      <c r="C19" s="20">
        <v>44682</v>
      </c>
      <c r="D19" s="20">
        <v>45078</v>
      </c>
      <c r="E19" s="19" t="s">
        <v>100</v>
      </c>
      <c r="F19" s="164">
        <v>170</v>
      </c>
      <c r="G19" s="164">
        <v>0</v>
      </c>
      <c r="H19" s="164">
        <v>170</v>
      </c>
      <c r="I19" s="336">
        <v>228</v>
      </c>
      <c r="J19" s="164">
        <v>64</v>
      </c>
      <c r="K19" s="164">
        <v>0</v>
      </c>
      <c r="L19" s="337">
        <v>228</v>
      </c>
      <c r="M19" s="298">
        <v>71</v>
      </c>
      <c r="N19" s="298">
        <v>157</v>
      </c>
      <c r="O19" s="299" t="s">
        <v>136</v>
      </c>
      <c r="P19" s="338" t="s">
        <v>128</v>
      </c>
      <c r="Q19" s="300">
        <v>0.1</v>
      </c>
      <c r="R19" s="301">
        <v>0.24</v>
      </c>
    </row>
    <row r="20" spans="1:18" ht="10.5" x14ac:dyDescent="0.35">
      <c r="A20" s="18" t="s">
        <v>292</v>
      </c>
      <c r="B20" s="19" t="s">
        <v>22</v>
      </c>
      <c r="C20" s="20">
        <v>45639</v>
      </c>
      <c r="D20" s="20">
        <v>47299</v>
      </c>
      <c r="E20" s="19" t="s">
        <v>106</v>
      </c>
      <c r="F20" s="164">
        <v>150</v>
      </c>
      <c r="G20" s="164">
        <v>0</v>
      </c>
      <c r="H20" s="164">
        <f>SUM(F20:G20)</f>
        <v>150</v>
      </c>
      <c r="I20" s="469">
        <v>202</v>
      </c>
      <c r="J20" s="164">
        <v>198</v>
      </c>
      <c r="K20" s="164">
        <v>0</v>
      </c>
      <c r="L20" s="472">
        <f>M20+N20</f>
        <v>251</v>
      </c>
      <c r="M20" s="473">
        <v>4</v>
      </c>
      <c r="N20" s="473">
        <v>247</v>
      </c>
      <c r="O20" s="474">
        <v>1.24</v>
      </c>
      <c r="P20" s="463" t="s">
        <v>128</v>
      </c>
      <c r="Q20" s="463">
        <v>0.19</v>
      </c>
      <c r="R20" s="466">
        <v>0.05</v>
      </c>
    </row>
    <row r="21" spans="1:18" ht="13.15" customHeight="1" x14ac:dyDescent="0.35">
      <c r="A21" s="18" t="s">
        <v>24</v>
      </c>
      <c r="B21" s="19" t="s">
        <v>10</v>
      </c>
      <c r="C21" s="20">
        <v>45639</v>
      </c>
      <c r="D21" s="20">
        <v>47299</v>
      </c>
      <c r="E21" s="19" t="s">
        <v>106</v>
      </c>
      <c r="F21" s="281">
        <v>215.54</v>
      </c>
      <c r="G21" s="281">
        <v>75.88</v>
      </c>
      <c r="H21" s="281">
        <f>SUM(G21,F21)</f>
        <v>291.41999999999996</v>
      </c>
      <c r="I21" s="470"/>
      <c r="J21" s="164">
        <v>249</v>
      </c>
      <c r="K21" s="164">
        <v>0</v>
      </c>
      <c r="L21" s="464"/>
      <c r="M21" s="464"/>
      <c r="N21" s="464">
        <v>247</v>
      </c>
      <c r="O21" s="464"/>
      <c r="P21" s="464"/>
      <c r="Q21" s="464"/>
      <c r="R21" s="467"/>
    </row>
    <row r="22" spans="1:18" ht="10.5" customHeight="1" x14ac:dyDescent="0.35">
      <c r="A22" s="18" t="s">
        <v>25</v>
      </c>
      <c r="B22" s="19" t="s">
        <v>18</v>
      </c>
      <c r="C22" s="20">
        <v>45639</v>
      </c>
      <c r="D22" s="20">
        <v>47299</v>
      </c>
      <c r="E22" s="19" t="s">
        <v>106</v>
      </c>
      <c r="F22" s="281">
        <v>340</v>
      </c>
      <c r="G22" s="282" t="s">
        <v>107</v>
      </c>
      <c r="H22" s="281">
        <f>SUM(G22,F22)</f>
        <v>340</v>
      </c>
      <c r="I22" s="471"/>
      <c r="J22" s="164">
        <v>340</v>
      </c>
      <c r="K22" s="164">
        <v>0</v>
      </c>
      <c r="L22" s="465"/>
      <c r="M22" s="465"/>
      <c r="N22" s="465"/>
      <c r="O22" s="465"/>
      <c r="P22" s="465"/>
      <c r="Q22" s="465"/>
      <c r="R22" s="468"/>
    </row>
    <row r="23" spans="1:18" ht="10.5" x14ac:dyDescent="0.35">
      <c r="A23" s="18" t="s">
        <v>11</v>
      </c>
      <c r="B23" s="212"/>
      <c r="C23" s="213"/>
      <c r="D23" s="213"/>
      <c r="E23" s="214"/>
      <c r="F23" s="164"/>
      <c r="G23" s="260"/>
      <c r="H23" s="164"/>
      <c r="I23" s="164"/>
      <c r="J23" s="164">
        <v>382</v>
      </c>
      <c r="K23" s="164">
        <v>109</v>
      </c>
      <c r="L23" s="264"/>
      <c r="M23" s="164"/>
      <c r="N23" s="164"/>
      <c r="O23" s="142"/>
      <c r="P23" s="143"/>
      <c r="Q23" s="204"/>
      <c r="R23" s="202"/>
    </row>
    <row r="24" spans="1:18" s="205" customFormat="1" ht="13.5" customHeight="1" x14ac:dyDescent="0.35">
      <c r="A24" s="21" t="s">
        <v>28</v>
      </c>
      <c r="B24" s="206"/>
      <c r="C24" s="23"/>
      <c r="D24" s="23"/>
      <c r="E24" s="23"/>
      <c r="F24" s="257"/>
      <c r="G24" s="258"/>
      <c r="H24" s="258"/>
      <c r="I24" s="258"/>
      <c r="J24" s="233">
        <v>2560</v>
      </c>
      <c r="K24" s="233">
        <v>269</v>
      </c>
      <c r="L24" s="258"/>
      <c r="M24" s="258"/>
      <c r="N24" s="258"/>
      <c r="O24" s="137"/>
      <c r="P24" s="137"/>
      <c r="Q24" s="207"/>
      <c r="R24" s="208"/>
    </row>
    <row r="25" spans="1:18" ht="13.5" customHeight="1" x14ac:dyDescent="0.35">
      <c r="A25" s="209" t="s">
        <v>30</v>
      </c>
      <c r="B25" s="210"/>
      <c r="C25" s="20"/>
      <c r="D25" s="20"/>
      <c r="E25" s="19"/>
      <c r="F25" s="255"/>
      <c r="G25" s="256"/>
      <c r="H25" s="256"/>
      <c r="I25" s="256"/>
      <c r="J25" s="256"/>
      <c r="K25" s="256"/>
      <c r="L25" s="256"/>
      <c r="M25" s="256"/>
      <c r="N25" s="256"/>
      <c r="O25" s="136"/>
      <c r="P25" s="136"/>
      <c r="Q25" s="211"/>
      <c r="R25" s="202"/>
    </row>
    <row r="26" spans="1:18" ht="10.5" x14ac:dyDescent="0.35">
      <c r="A26" s="18" t="s">
        <v>62</v>
      </c>
      <c r="B26" s="19" t="s">
        <v>10</v>
      </c>
      <c r="C26" s="20">
        <v>43921</v>
      </c>
      <c r="D26" s="20">
        <v>45627</v>
      </c>
      <c r="E26" s="19" t="s">
        <v>100</v>
      </c>
      <c r="F26" s="164">
        <v>1269</v>
      </c>
      <c r="G26" s="164">
        <v>200</v>
      </c>
      <c r="H26" s="164">
        <v>1469</v>
      </c>
      <c r="I26" s="164">
        <v>1211</v>
      </c>
      <c r="J26" s="164">
        <v>1116</v>
      </c>
      <c r="K26" s="164">
        <v>218</v>
      </c>
      <c r="L26" s="268">
        <v>1886</v>
      </c>
      <c r="M26" s="164">
        <v>714</v>
      </c>
      <c r="N26" s="164">
        <v>1172</v>
      </c>
      <c r="O26" s="133">
        <v>1.6</v>
      </c>
      <c r="P26" s="134">
        <v>1.97</v>
      </c>
      <c r="Q26" s="204">
        <v>0.185</v>
      </c>
      <c r="R26" s="202">
        <v>0.5</v>
      </c>
    </row>
    <row r="27" spans="1:18" ht="10.5" x14ac:dyDescent="0.35">
      <c r="A27" s="18" t="s">
        <v>29</v>
      </c>
      <c r="B27" s="19" t="s">
        <v>10</v>
      </c>
      <c r="C27" s="20">
        <v>44986</v>
      </c>
      <c r="D27" s="20">
        <v>47391</v>
      </c>
      <c r="E27" s="19" t="s">
        <v>106</v>
      </c>
      <c r="F27" s="164">
        <v>3000</v>
      </c>
      <c r="G27" s="164">
        <v>150</v>
      </c>
      <c r="H27" s="164">
        <v>3150</v>
      </c>
      <c r="I27" s="164">
        <v>612</v>
      </c>
      <c r="J27" s="164">
        <v>3466</v>
      </c>
      <c r="K27" s="164">
        <v>14</v>
      </c>
      <c r="L27" s="268">
        <v>799</v>
      </c>
      <c r="M27" s="164">
        <v>29</v>
      </c>
      <c r="N27" s="164">
        <v>770</v>
      </c>
      <c r="O27" s="133">
        <v>1.3</v>
      </c>
      <c r="P27" s="61">
        <v>0</v>
      </c>
      <c r="Q27" s="204">
        <v>0.23599999999999999</v>
      </c>
      <c r="R27" s="152">
        <v>0</v>
      </c>
    </row>
    <row r="28" spans="1:18" ht="10.5" x14ac:dyDescent="0.35">
      <c r="A28" s="18" t="s">
        <v>11</v>
      </c>
      <c r="B28" s="203"/>
      <c r="C28" s="216"/>
      <c r="D28" s="216"/>
      <c r="E28" s="214"/>
      <c r="F28" s="164"/>
      <c r="G28" s="260"/>
      <c r="H28" s="164"/>
      <c r="I28" s="164"/>
      <c r="J28" s="164">
        <v>32</v>
      </c>
      <c r="K28" s="164">
        <v>14</v>
      </c>
      <c r="L28" s="264"/>
      <c r="M28" s="164"/>
      <c r="N28" s="164"/>
      <c r="O28" s="43"/>
      <c r="P28" s="44"/>
      <c r="Q28" s="204"/>
      <c r="R28" s="202"/>
    </row>
    <row r="29" spans="1:18" s="205" customFormat="1" ht="13.5" customHeight="1" x14ac:dyDescent="0.35">
      <c r="A29" s="21" t="s">
        <v>30</v>
      </c>
      <c r="B29" s="206"/>
      <c r="C29" s="23"/>
      <c r="D29" s="23"/>
      <c r="E29" s="23"/>
      <c r="F29" s="257"/>
      <c r="G29" s="258"/>
      <c r="H29" s="258"/>
      <c r="I29" s="258"/>
      <c r="J29" s="233">
        <v>4614</v>
      </c>
      <c r="K29" s="233">
        <v>246</v>
      </c>
      <c r="L29" s="258"/>
      <c r="M29" s="258"/>
      <c r="N29" s="258"/>
      <c r="O29" s="22"/>
      <c r="P29" s="22"/>
      <c r="Q29" s="22"/>
      <c r="R29" s="217"/>
    </row>
    <row r="30" spans="1:18" ht="13.5" customHeight="1" x14ac:dyDescent="0.35">
      <c r="A30" s="209" t="s">
        <v>32</v>
      </c>
      <c r="B30" s="210"/>
      <c r="C30" s="20"/>
      <c r="D30" s="20"/>
      <c r="E30" s="19"/>
      <c r="F30" s="255"/>
      <c r="G30" s="256"/>
      <c r="H30" s="256"/>
      <c r="I30" s="256"/>
      <c r="J30" s="256"/>
      <c r="K30" s="256"/>
      <c r="L30" s="256"/>
      <c r="M30" s="256"/>
      <c r="N30" s="256"/>
      <c r="O30" s="136"/>
      <c r="P30" s="136"/>
      <c r="Q30" s="211"/>
      <c r="R30" s="202"/>
    </row>
    <row r="31" spans="1:18" ht="10.5" x14ac:dyDescent="0.35">
      <c r="A31" s="18" t="s">
        <v>31</v>
      </c>
      <c r="B31" s="19" t="s">
        <v>18</v>
      </c>
      <c r="C31" s="20">
        <v>45736</v>
      </c>
      <c r="D31" s="20">
        <v>46832</v>
      </c>
      <c r="E31" s="19" t="s">
        <v>102</v>
      </c>
      <c r="F31" s="164">
        <v>274.3</v>
      </c>
      <c r="G31" s="164">
        <v>65</v>
      </c>
      <c r="H31" s="164">
        <v>339.3</v>
      </c>
      <c r="I31" s="164">
        <v>106</v>
      </c>
      <c r="J31" s="164">
        <v>274</v>
      </c>
      <c r="K31" s="164">
        <v>8</v>
      </c>
      <c r="L31" s="268">
        <v>132</v>
      </c>
      <c r="M31" s="45">
        <v>1</v>
      </c>
      <c r="N31" s="45">
        <v>131</v>
      </c>
      <c r="O31" s="133">
        <v>1.2</v>
      </c>
      <c r="P31" s="283">
        <v>0</v>
      </c>
      <c r="Q31" s="204">
        <v>0.56000000000000005</v>
      </c>
      <c r="R31" s="152">
        <v>0</v>
      </c>
    </row>
    <row r="32" spans="1:18" s="205" customFormat="1" ht="13.5" customHeight="1" x14ac:dyDescent="0.35">
      <c r="A32" s="425" t="s">
        <v>32</v>
      </c>
      <c r="B32" s="426"/>
      <c r="C32" s="427"/>
      <c r="D32" s="427"/>
      <c r="E32" s="427"/>
      <c r="F32" s="428"/>
      <c r="G32" s="429"/>
      <c r="H32" s="429"/>
      <c r="I32" s="429"/>
      <c r="J32" s="430">
        <v>274</v>
      </c>
      <c r="K32" s="430">
        <v>8</v>
      </c>
      <c r="L32" s="429"/>
      <c r="M32" s="429"/>
      <c r="N32" s="429"/>
      <c r="O32" s="431"/>
      <c r="P32" s="431"/>
      <c r="Q32" s="432"/>
      <c r="R32" s="433"/>
    </row>
    <row r="33" spans="1:18" ht="13.5" customHeight="1" x14ac:dyDescent="0.35">
      <c r="A33" s="404" t="s">
        <v>33</v>
      </c>
      <c r="B33" s="404"/>
      <c r="C33" s="405"/>
      <c r="D33" s="405"/>
      <c r="E33" s="405"/>
      <c r="F33" s="406"/>
      <c r="G33" s="422"/>
      <c r="H33" s="422"/>
      <c r="I33" s="406"/>
      <c r="J33" s="408">
        <v>9792</v>
      </c>
      <c r="K33" s="408">
        <v>572</v>
      </c>
      <c r="L33" s="422"/>
      <c r="M33" s="406"/>
      <c r="N33" s="406"/>
      <c r="O33" s="423"/>
      <c r="P33" s="424"/>
      <c r="Q33" s="424"/>
      <c r="R33" s="424"/>
    </row>
    <row r="34" spans="1:18" ht="10.5" x14ac:dyDescent="0.35">
      <c r="A34" s="25" t="s">
        <v>129</v>
      </c>
      <c r="B34" s="25"/>
      <c r="C34" s="218"/>
      <c r="D34" s="218"/>
      <c r="E34" s="219"/>
      <c r="F34" s="27"/>
      <c r="G34" s="28"/>
      <c r="H34" s="28"/>
      <c r="I34" s="28"/>
      <c r="J34" s="28"/>
      <c r="K34" s="28"/>
      <c r="L34" s="28"/>
      <c r="M34" s="28"/>
      <c r="N34" s="28"/>
      <c r="O34" s="28"/>
      <c r="P34" s="28"/>
      <c r="Q34" s="28"/>
      <c r="R34" s="28"/>
    </row>
    <row r="35" spans="1:18" ht="10.5" x14ac:dyDescent="0.35">
      <c r="A35" s="25" t="s">
        <v>268</v>
      </c>
      <c r="B35" s="25"/>
      <c r="C35" s="218"/>
      <c r="D35" s="218"/>
      <c r="E35" s="219"/>
      <c r="F35" s="27"/>
      <c r="G35" s="28"/>
      <c r="H35" s="28"/>
      <c r="I35" s="28"/>
      <c r="J35" s="28"/>
      <c r="K35" s="28"/>
      <c r="L35" s="28"/>
      <c r="M35" s="28"/>
      <c r="N35" s="28"/>
      <c r="O35" s="28"/>
      <c r="P35" s="28"/>
      <c r="Q35" s="28"/>
      <c r="R35" s="28"/>
    </row>
    <row r="36" spans="1:18" ht="23.65" customHeight="1" x14ac:dyDescent="0.35">
      <c r="A36" s="454" t="s">
        <v>269</v>
      </c>
      <c r="B36" s="454"/>
      <c r="C36" s="454"/>
      <c r="D36" s="454"/>
      <c r="E36" s="454"/>
      <c r="F36" s="454"/>
      <c r="G36" s="454"/>
      <c r="H36" s="454"/>
      <c r="I36" s="454"/>
      <c r="J36" s="454"/>
      <c r="K36" s="454"/>
      <c r="L36" s="454"/>
      <c r="M36" s="454"/>
      <c r="N36" s="454"/>
      <c r="O36" s="454"/>
      <c r="P36" s="454"/>
      <c r="Q36" s="454"/>
      <c r="R36" s="454"/>
    </row>
    <row r="37" spans="1:18" x14ac:dyDescent="0.35">
      <c r="A37" s="25"/>
      <c r="B37" s="25"/>
      <c r="C37" s="218"/>
      <c r="D37" s="218"/>
      <c r="E37" s="219"/>
      <c r="F37" s="27"/>
      <c r="G37" s="28"/>
      <c r="H37" s="28"/>
      <c r="I37" s="28"/>
      <c r="R37" s="28"/>
    </row>
    <row r="39" spans="1:18" x14ac:dyDescent="0.25">
      <c r="A39" s="220"/>
    </row>
    <row r="40" spans="1:18" x14ac:dyDescent="0.25">
      <c r="A40" s="220"/>
    </row>
    <row r="41" spans="1:18" x14ac:dyDescent="0.25">
      <c r="A41" s="220"/>
    </row>
    <row r="42" spans="1:18" x14ac:dyDescent="0.25">
      <c r="A42" s="220"/>
    </row>
    <row r="43" spans="1:18" x14ac:dyDescent="0.25">
      <c r="A43" s="220"/>
      <c r="J43" s="28"/>
      <c r="K43" s="28"/>
      <c r="L43" s="28"/>
      <c r="M43" s="28"/>
      <c r="N43" s="28"/>
      <c r="O43" s="28"/>
      <c r="P43" s="28"/>
      <c r="Q43" s="28"/>
      <c r="R43" s="31"/>
    </row>
    <row r="44" spans="1:18" x14ac:dyDescent="0.35">
      <c r="L44" s="15"/>
      <c r="O44" s="15"/>
    </row>
    <row r="45" spans="1:18" x14ac:dyDescent="0.35">
      <c r="L45" s="15"/>
      <c r="O45" s="15"/>
    </row>
    <row r="46" spans="1:18" x14ac:dyDescent="0.35">
      <c r="L46" s="15"/>
      <c r="O46" s="15"/>
    </row>
    <row r="47" spans="1:18" x14ac:dyDescent="0.35">
      <c r="L47" s="15"/>
      <c r="O47" s="15"/>
    </row>
    <row r="48" spans="1:18" x14ac:dyDescent="0.35">
      <c r="L48" s="15"/>
      <c r="O48" s="15"/>
    </row>
    <row r="49" spans="12:15" x14ac:dyDescent="0.35">
      <c r="L49" s="15"/>
      <c r="O49" s="15"/>
    </row>
    <row r="50" spans="12:15" x14ac:dyDescent="0.35">
      <c r="L50" s="15"/>
      <c r="O50" s="15"/>
    </row>
  </sheetData>
  <mergeCells count="17">
    <mergeCell ref="B1:H1"/>
    <mergeCell ref="L1:R1"/>
    <mergeCell ref="A2:A3"/>
    <mergeCell ref="C2:E2"/>
    <mergeCell ref="F2:H2"/>
    <mergeCell ref="L2:N2"/>
    <mergeCell ref="O2:Q2"/>
    <mergeCell ref="J2:K2"/>
    <mergeCell ref="P20:P22"/>
    <mergeCell ref="Q20:Q22"/>
    <mergeCell ref="R20:R22"/>
    <mergeCell ref="I20:I22"/>
    <mergeCell ref="A36:R36"/>
    <mergeCell ref="L20:L22"/>
    <mergeCell ref="M20:M22"/>
    <mergeCell ref="N20:N22"/>
    <mergeCell ref="O20:O22"/>
  </mergeCells>
  <printOptions horizontalCentered="1" verticalCentered="1"/>
  <pageMargins left="0.7" right="0.7" top="0.75" bottom="0.75" header="0.3" footer="0.3"/>
  <pageSetup paperSize="9" scale="7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bf3a6fc-af60-46d7-8648-5481b1915c0a">
      <Terms xmlns="http://schemas.microsoft.com/office/infopath/2007/PartnerControls"/>
    </lcf76f155ced4ddcb4097134ff3c332f>
    <TaxCatchAll xmlns="c74caf2f-954e-4dc4-85a2-6113304cec0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16D28B1473E5C46B00A219D63403F85" ma:contentTypeVersion="19" ma:contentTypeDescription="Create a new document." ma:contentTypeScope="" ma:versionID="eceb0d0984aa18a0ac1254d99ce8d2bc">
  <xsd:schema xmlns:xsd="http://www.w3.org/2001/XMLSchema" xmlns:xs="http://www.w3.org/2001/XMLSchema" xmlns:p="http://schemas.microsoft.com/office/2006/metadata/properties" xmlns:ns2="c74caf2f-954e-4dc4-85a2-6113304cec06" xmlns:ns3="1bf3a6fc-af60-46d7-8648-5481b1915c0a" targetNamespace="http://schemas.microsoft.com/office/2006/metadata/properties" ma:root="true" ma:fieldsID="6946723eeb24408ab3f790d01e935131" ns2:_="" ns3:_="">
    <xsd:import namespace="c74caf2f-954e-4dc4-85a2-6113304cec06"/>
    <xsd:import namespace="1bf3a6fc-af60-46d7-8648-5481b1915c0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4caf2f-954e-4dc4-85a2-6113304cec0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e4646846-9804-48bc-8c99-61c9364df53c}" ma:internalName="TaxCatchAll" ma:showField="CatchAllData" ma:web="c74caf2f-954e-4dc4-85a2-6113304cec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f3a6fc-af60-46d7-8648-5481b1915c0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8d84140-228d-486f-8a7a-6e9338a7340d"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9D58799-2A0C-418E-96CE-E654964ABEFD}">
  <ds:schemaRefs>
    <ds:schemaRef ds:uri="http://schemas.microsoft.com/sharepoint/v3/contenttype/forms"/>
  </ds:schemaRefs>
</ds:datastoreItem>
</file>

<file path=customXml/itemProps2.xml><?xml version="1.0" encoding="utf-8"?>
<ds:datastoreItem xmlns:ds="http://schemas.openxmlformats.org/officeDocument/2006/customXml" ds:itemID="{4FF3AEAA-DCA5-4478-A2B7-E52E14CEE760}">
  <ds:schemaRefs>
    <ds:schemaRef ds:uri="http://schemas.microsoft.com/office/2006/documentManagement/types"/>
    <ds:schemaRef ds:uri="http://schemas.openxmlformats.org/package/2006/metadata/core-properties"/>
    <ds:schemaRef ds:uri="1bf3a6fc-af60-46d7-8648-5481b1915c0a"/>
    <ds:schemaRef ds:uri="http://purl.org/dc/dcmitype/"/>
    <ds:schemaRef ds:uri="http://purl.org/dc/terms/"/>
    <ds:schemaRef ds:uri="http://schemas.microsoft.com/office/infopath/2007/PartnerControls"/>
    <ds:schemaRef ds:uri="http://schemas.microsoft.com/office/2006/metadata/properties"/>
    <ds:schemaRef ds:uri="c74caf2f-954e-4dc4-85a2-6113304cec06"/>
    <ds:schemaRef ds:uri="http://www.w3.org/XML/1998/namespace"/>
    <ds:schemaRef ds:uri="http://purl.org/dc/elements/1.1/"/>
  </ds:schemaRefs>
</ds:datastoreItem>
</file>

<file path=customXml/itemProps3.xml><?xml version="1.0" encoding="utf-8"?>
<ds:datastoreItem xmlns:ds="http://schemas.openxmlformats.org/officeDocument/2006/customXml" ds:itemID="{08056B2E-558F-49D2-AFC2-5D06B28E4F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4caf2f-954e-4dc4-85a2-6113304cec06"/>
    <ds:schemaRef ds:uri="1bf3a6fc-af60-46d7-8648-5481b1915c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9</vt:i4>
      </vt:variant>
    </vt:vector>
  </HeadingPairs>
  <TitlesOfParts>
    <vt:vector size="26" baseType="lpstr">
      <vt:lpstr>Cover</vt:lpstr>
      <vt:lpstr>5yr historical financials</vt:lpstr>
      <vt:lpstr>Business activity&gt;&gt;&gt;</vt:lpstr>
      <vt:lpstr>Fundraising</vt:lpstr>
      <vt:lpstr>Deployment</vt:lpstr>
      <vt:lpstr>Realisations</vt:lpstr>
      <vt:lpstr>Fund information&gt;&gt;&gt;</vt:lpstr>
      <vt:lpstr>Structured Capital and Sec </vt:lpstr>
      <vt:lpstr>Real Assets</vt:lpstr>
      <vt:lpstr>Private Debt</vt:lpstr>
      <vt:lpstr>Credit - Liquid </vt:lpstr>
      <vt:lpstr>Credit - CLOs</vt:lpstr>
      <vt:lpstr>Fund returns over time</vt:lpstr>
      <vt:lpstr>ICG Balance Sheet Portfolio &gt;&gt;&gt;</vt:lpstr>
      <vt:lpstr>Balance Sheet Return</vt:lpstr>
      <vt:lpstr>Valuation sensitivity</vt:lpstr>
      <vt:lpstr>Disclaimer</vt:lpstr>
      <vt:lpstr>'Balance Sheet Return'!Print_Area</vt:lpstr>
      <vt:lpstr>'Business activity&gt;&gt;&gt;'!Print_Area</vt:lpstr>
      <vt:lpstr>Cover!Print_Area</vt:lpstr>
      <vt:lpstr>'Credit - CLOs'!Print_Area</vt:lpstr>
      <vt:lpstr>'Fund information&gt;&gt;&gt;'!Print_Area</vt:lpstr>
      <vt:lpstr>'Fund returns over time'!Print_Area</vt:lpstr>
      <vt:lpstr>'ICG Balance Sheet Portfolio &gt;&gt;&gt;'!Print_Area</vt:lpstr>
      <vt:lpstr>'Private Debt'!Print_Area</vt:lpstr>
      <vt:lpstr>Realisations!Print_Area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Larissa Machatzke</dc:creator>
  <cp:keywords/>
  <dc:description/>
  <cp:lastModifiedBy>Danny Wong</cp:lastModifiedBy>
  <cp:revision/>
  <cp:lastPrinted>2026-05-20T13:25:40Z</cp:lastPrinted>
  <dcterms:created xsi:type="dcterms:W3CDTF">2021-11-10T16:54:38Z</dcterms:created>
  <dcterms:modified xsi:type="dcterms:W3CDTF">2026-07-01T15:51:01Z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0x010100B16D28B1473E5C46B00A219D63403F85</vt:lpwstr>
  </property>
  <property fmtid="{D5CDD505-2E9C-101B-9397-08002B2CF9AE}" pid="3" name="MediaServiceImageTags">
    <vt:lpwstr/>
  </property>
  <property fmtid="{D5CDD505-2E9C-101B-9397-08002B2CF9AE}" pid="4" name="MSIP_Label_f317503a-cef2-4ac6-8aef-147511658915_Enabled">
    <vt:lpwstr>true</vt:lpwstr>
  </property>
  <property fmtid="{D5CDD505-2E9C-101B-9397-08002B2CF9AE}" pid="5" name="MSIP_Label_f317503a-cef2-4ac6-8aef-147511658915_SetDate">
    <vt:lpwstr>2022-08-23T09:57:59Z</vt:lpwstr>
  </property>
  <property fmtid="{D5CDD505-2E9C-101B-9397-08002B2CF9AE}" pid="6" name="MSIP_Label_f317503a-cef2-4ac6-8aef-147511658915_Method">
    <vt:lpwstr>Privileged</vt:lpwstr>
  </property>
  <property fmtid="{D5CDD505-2E9C-101B-9397-08002B2CF9AE}" pid="7" name="MSIP_Label_f317503a-cef2-4ac6-8aef-147511658915_Name">
    <vt:lpwstr>ICG-DataClassificationTag-Sensitive</vt:lpwstr>
  </property>
  <property fmtid="{D5CDD505-2E9C-101B-9397-08002B2CF9AE}" pid="8" name="MSIP_Label_f317503a-cef2-4ac6-8aef-147511658915_SiteId">
    <vt:lpwstr>31d4ce72-dfb2-4be8-b876-3278f8641754</vt:lpwstr>
  </property>
  <property fmtid="{D5CDD505-2E9C-101B-9397-08002B2CF9AE}" pid="9" name="MSIP_Label_f317503a-cef2-4ac6-8aef-147511658915_ActionId">
    <vt:lpwstr>535cd4b4-b162-4985-a765-271bd75b6657</vt:lpwstr>
  </property>
  <property fmtid="{D5CDD505-2E9C-101B-9397-08002B2CF9AE}" pid="10" name="MSIP_Label_f317503a-cef2-4ac6-8aef-147511658915_ContentBits">
    <vt:lpwstr>0</vt:lpwstr>
  </property>
</Properties>
</file>